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6F871A09-26E6-4489-8B9A-0AF0199A661F}" xr6:coauthVersionLast="47" xr6:coauthVersionMax="47" xr10:uidLastSave="{00000000-0000-0000-0000-000000000000}"/>
  <bookViews>
    <workbookView xWindow="765" yWindow="315" windowWidth="15765" windowHeight="15285" tabRatio="820" firstSheet="2" activeTab="8" xr2:uid="{00000000-000D-0000-FFFF-FFFF00000000}"/>
  </bookViews>
  <sheets>
    <sheet name="2023" sheetId="42" state="hidden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  <sheet name="ИТОГО" sheetId="43" r:id="rId14"/>
  </sheets>
  <calcPr calcId="191029" refMode="R1C1"/>
</workbook>
</file>

<file path=xl/calcChain.xml><?xml version="1.0" encoding="utf-8"?>
<calcChain xmlns="http://schemas.openxmlformats.org/spreadsheetml/2006/main">
  <c r="H16" i="37" l="1"/>
  <c r="H18" i="37"/>
  <c r="H19" i="37"/>
  <c r="H20" i="37"/>
  <c r="H21" i="37"/>
  <c r="H22" i="37"/>
  <c r="H23" i="37"/>
  <c r="H24" i="37"/>
  <c r="H26" i="37"/>
  <c r="H28" i="37"/>
  <c r="H29" i="37"/>
  <c r="H30" i="37"/>
  <c r="H32" i="37"/>
  <c r="H33" i="37"/>
  <c r="H35" i="37"/>
  <c r="H36" i="37"/>
  <c r="H37" i="37"/>
  <c r="H38" i="37"/>
  <c r="H39" i="37"/>
  <c r="H41" i="37"/>
  <c r="H42" i="37"/>
  <c r="H43" i="37"/>
  <c r="H44" i="37"/>
  <c r="H46" i="37"/>
  <c r="H47" i="37"/>
  <c r="H48" i="37"/>
  <c r="H49" i="37"/>
  <c r="H50" i="37"/>
  <c r="H15" i="37"/>
  <c r="G52" i="37"/>
  <c r="G52" i="36" l="1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6" i="35"/>
  <c r="H18" i="35"/>
  <c r="H19" i="35"/>
  <c r="H20" i="35"/>
  <c r="H21" i="35"/>
  <c r="H22" i="35"/>
  <c r="H23" i="35"/>
  <c r="H24" i="35"/>
  <c r="H26" i="35"/>
  <c r="H28" i="35"/>
  <c r="H29" i="35"/>
  <c r="H30" i="35"/>
  <c r="H32" i="35"/>
  <c r="H35" i="35"/>
  <c r="H36" i="35"/>
  <c r="H37" i="35"/>
  <c r="H38" i="35"/>
  <c r="H39" i="35"/>
  <c r="H41" i="35"/>
  <c r="H42" i="35"/>
  <c r="H44" i="35"/>
  <c r="H46" i="35"/>
  <c r="H47" i="35"/>
  <c r="H48" i="35"/>
  <c r="H49" i="35"/>
  <c r="H50" i="35"/>
  <c r="H15" i="35"/>
  <c r="J48" i="35"/>
  <c r="J52" i="34" l="1"/>
  <c r="H52" i="34"/>
  <c r="H16" i="34"/>
  <c r="H18" i="34"/>
  <c r="H19" i="34"/>
  <c r="H20" i="34"/>
  <c r="H21" i="34"/>
  <c r="H22" i="34"/>
  <c r="H23" i="34"/>
  <c r="H24" i="34"/>
  <c r="H26" i="34"/>
  <c r="H28" i="34"/>
  <c r="H29" i="34"/>
  <c r="H30" i="34"/>
  <c r="H32" i="34"/>
  <c r="H35" i="34"/>
  <c r="H36" i="34"/>
  <c r="H37" i="34"/>
  <c r="H38" i="34"/>
  <c r="H39" i="34"/>
  <c r="H41" i="34"/>
  <c r="H42" i="34"/>
  <c r="H43" i="34"/>
  <c r="H44" i="34"/>
  <c r="H46" i="34"/>
  <c r="H47" i="34"/>
  <c r="H48" i="34"/>
  <c r="H49" i="34"/>
  <c r="H50" i="34"/>
  <c r="H15" i="34"/>
  <c r="I30" i="34"/>
  <c r="J26" i="34"/>
  <c r="J30" i="34"/>
  <c r="H16" i="33" l="1"/>
  <c r="H18" i="33"/>
  <c r="H19" i="33"/>
  <c r="H20" i="33"/>
  <c r="H21" i="33"/>
  <c r="H22" i="33"/>
  <c r="H23" i="33"/>
  <c r="H24" i="33"/>
  <c r="H26" i="33"/>
  <c r="H28" i="33"/>
  <c r="H29" i="33"/>
  <c r="H30" i="33"/>
  <c r="H32" i="33"/>
  <c r="H35" i="33"/>
  <c r="H36" i="33"/>
  <c r="H37" i="33"/>
  <c r="H38" i="33"/>
  <c r="H39" i="33"/>
  <c r="H41" i="33"/>
  <c r="H42" i="33"/>
  <c r="H43" i="33"/>
  <c r="H44" i="33"/>
  <c r="H46" i="33"/>
  <c r="H47" i="33"/>
  <c r="H48" i="33"/>
  <c r="H49" i="33"/>
  <c r="H50" i="33"/>
  <c r="H15" i="33"/>
  <c r="G47" i="33" l="1"/>
  <c r="H16" i="32"/>
  <c r="H18" i="32"/>
  <c r="H19" i="32"/>
  <c r="H20" i="32"/>
  <c r="H21" i="32"/>
  <c r="H22" i="32"/>
  <c r="H23" i="32"/>
  <c r="H24" i="32"/>
  <c r="H26" i="32"/>
  <c r="H27" i="32"/>
  <c r="H28" i="32"/>
  <c r="H29" i="32"/>
  <c r="H30" i="32"/>
  <c r="H32" i="32"/>
  <c r="H35" i="32"/>
  <c r="H36" i="32"/>
  <c r="H37" i="32"/>
  <c r="H38" i="32"/>
  <c r="H39" i="32"/>
  <c r="H41" i="32"/>
  <c r="H42" i="32"/>
  <c r="H43" i="32"/>
  <c r="H44" i="32"/>
  <c r="H46" i="32"/>
  <c r="H47" i="32"/>
  <c r="H48" i="32"/>
  <c r="H49" i="32"/>
  <c r="H50" i="32"/>
  <c r="H15" i="32"/>
  <c r="G52" i="32" l="1"/>
  <c r="H16" i="31"/>
  <c r="H18" i="31"/>
  <c r="H19" i="31"/>
  <c r="H20" i="31"/>
  <c r="H21" i="31"/>
  <c r="H22" i="31"/>
  <c r="H23" i="31"/>
  <c r="H24" i="31"/>
  <c r="H26" i="31"/>
  <c r="H27" i="31"/>
  <c r="H28" i="31"/>
  <c r="H29" i="31"/>
  <c r="H30" i="31"/>
  <c r="H32" i="31"/>
  <c r="H35" i="31"/>
  <c r="H36" i="31"/>
  <c r="H37" i="31"/>
  <c r="H38" i="31"/>
  <c r="H39" i="31"/>
  <c r="H41" i="31"/>
  <c r="H42" i="31"/>
  <c r="H44" i="31"/>
  <c r="H46" i="31"/>
  <c r="H47" i="31"/>
  <c r="H48" i="31"/>
  <c r="H49" i="31"/>
  <c r="H50" i="31"/>
  <c r="H15" i="31"/>
  <c r="G47" i="19"/>
  <c r="H16" i="19" l="1"/>
  <c r="H17" i="19"/>
  <c r="H18" i="19"/>
  <c r="H19" i="19"/>
  <c r="H20" i="19"/>
  <c r="H21" i="19"/>
  <c r="H22" i="19"/>
  <c r="H23" i="19"/>
  <c r="H24" i="19"/>
  <c r="H26" i="19"/>
  <c r="H27" i="19"/>
  <c r="H28" i="19"/>
  <c r="H29" i="19"/>
  <c r="H30" i="19"/>
  <c r="H32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15" i="19"/>
  <c r="G16" i="43" l="1"/>
  <c r="H16" i="43"/>
  <c r="I16" i="43"/>
  <c r="G17" i="43"/>
  <c r="H17" i="43"/>
  <c r="I17" i="43"/>
  <c r="G18" i="43"/>
  <c r="H18" i="43"/>
  <c r="I18" i="43"/>
  <c r="G19" i="43"/>
  <c r="H19" i="43"/>
  <c r="I19" i="43"/>
  <c r="G20" i="43"/>
  <c r="H20" i="43"/>
  <c r="I20" i="43"/>
  <c r="G21" i="43"/>
  <c r="H21" i="43"/>
  <c r="I21" i="43"/>
  <c r="G22" i="43"/>
  <c r="H22" i="43"/>
  <c r="I22" i="43"/>
  <c r="G23" i="43"/>
  <c r="H23" i="43"/>
  <c r="I23" i="43"/>
  <c r="G24" i="43"/>
  <c r="H24" i="43"/>
  <c r="I24" i="43"/>
  <c r="G25" i="43"/>
  <c r="H25" i="43"/>
  <c r="I25" i="43"/>
  <c r="G26" i="43"/>
  <c r="H26" i="43"/>
  <c r="I26" i="43"/>
  <c r="G27" i="43"/>
  <c r="H27" i="43"/>
  <c r="I27" i="43"/>
  <c r="G28" i="43"/>
  <c r="H28" i="43"/>
  <c r="I28" i="43"/>
  <c r="G29" i="43"/>
  <c r="H29" i="43"/>
  <c r="I29" i="43"/>
  <c r="G30" i="43"/>
  <c r="H30" i="43"/>
  <c r="I30" i="43"/>
  <c r="G31" i="43"/>
  <c r="H31" i="43"/>
  <c r="I31" i="43"/>
  <c r="G32" i="43"/>
  <c r="H32" i="43"/>
  <c r="I32" i="43"/>
  <c r="G33" i="43"/>
  <c r="H33" i="43"/>
  <c r="I33" i="43"/>
  <c r="G34" i="43"/>
  <c r="H34" i="43"/>
  <c r="I34" i="43"/>
  <c r="G35" i="43"/>
  <c r="H35" i="43"/>
  <c r="I35" i="43"/>
  <c r="G36" i="43"/>
  <c r="H36" i="43"/>
  <c r="I36" i="43"/>
  <c r="G37" i="43"/>
  <c r="H37" i="43"/>
  <c r="I37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H15" i="43"/>
  <c r="I15" i="43"/>
  <c r="G15" i="43"/>
  <c r="J39" i="43" l="1"/>
  <c r="J35" i="43"/>
  <c r="J23" i="43"/>
  <c r="J27" i="43"/>
  <c r="J51" i="43"/>
  <c r="J41" i="43"/>
  <c r="J29" i="43"/>
  <c r="J17" i="43"/>
  <c r="J48" i="43"/>
  <c r="J44" i="43"/>
  <c r="J40" i="43"/>
  <c r="J36" i="43"/>
  <c r="J32" i="43"/>
  <c r="J28" i="43"/>
  <c r="J24" i="43"/>
  <c r="J20" i="43"/>
  <c r="J16" i="43"/>
  <c r="J15" i="43"/>
  <c r="J47" i="43"/>
  <c r="J43" i="43"/>
  <c r="J31" i="43"/>
  <c r="J19" i="43"/>
  <c r="J50" i="43"/>
  <c r="J46" i="43"/>
  <c r="J42" i="43"/>
  <c r="J38" i="43"/>
  <c r="J34" i="43"/>
  <c r="J30" i="43"/>
  <c r="J26" i="43"/>
  <c r="J22" i="43"/>
  <c r="J18" i="43"/>
  <c r="J49" i="43"/>
  <c r="J45" i="43"/>
  <c r="J37" i="43"/>
  <c r="J33" i="43"/>
  <c r="J25" i="43"/>
  <c r="J21" i="43"/>
  <c r="I52" i="43"/>
  <c r="G52" i="43"/>
  <c r="H52" i="43"/>
  <c r="J52" i="43" l="1"/>
  <c r="G52" i="34"/>
  <c r="G52" i="33" l="1"/>
  <c r="G52" i="19" l="1"/>
  <c r="G52" i="40"/>
  <c r="H52" i="37" l="1"/>
  <c r="H48" i="42" l="1"/>
  <c r="H39" i="42"/>
  <c r="H37" i="42"/>
  <c r="H23" i="42"/>
  <c r="I38" i="42"/>
  <c r="H46" i="42"/>
  <c r="H36" i="42"/>
  <c r="H26" i="42"/>
  <c r="H52" i="41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I20" i="42"/>
  <c r="G21" i="42"/>
  <c r="H21" i="42"/>
  <c r="I21" i="42"/>
  <c r="G22" i="42"/>
  <c r="H22" i="42"/>
  <c r="I22" i="42"/>
  <c r="G23" i="42"/>
  <c r="I23" i="42"/>
  <c r="G24" i="42"/>
  <c r="H24" i="42"/>
  <c r="I24" i="42"/>
  <c r="G25" i="42"/>
  <c r="H25" i="42"/>
  <c r="I25" i="42"/>
  <c r="G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I36" i="42"/>
  <c r="G37" i="42"/>
  <c r="I37" i="42"/>
  <c r="G38" i="42"/>
  <c r="H38" i="42"/>
  <c r="G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I46" i="42"/>
  <c r="G47" i="42"/>
  <c r="H47" i="42"/>
  <c r="I47" i="42"/>
  <c r="G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I52" i="35"/>
  <c r="H52" i="35"/>
  <c r="G52" i="35"/>
  <c r="I52" i="34"/>
  <c r="I52" i="33"/>
  <c r="I52" i="32"/>
  <c r="H52" i="32"/>
  <c r="I52" i="31"/>
  <c r="G52" i="31"/>
  <c r="H52" i="33"/>
  <c r="I52" i="19"/>
  <c r="H52" i="31" l="1"/>
  <c r="H20" i="42"/>
  <c r="H52" i="19"/>
  <c r="H44" i="42"/>
  <c r="I52" i="41"/>
  <c r="I52" i="42"/>
  <c r="G52" i="42"/>
  <c r="H52" i="42" l="1"/>
</calcChain>
</file>

<file path=xl/sharedStrings.xml><?xml version="1.0" encoding="utf-8"?>
<sst xmlns="http://schemas.openxmlformats.org/spreadsheetml/2006/main" count="1372" uniqueCount="71">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</sst>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164" fontId="7" fillId="0" borderId="6" xfId="4" applyNumberFormat="1" applyFont="1" applyBorder="1" applyAlignment="1">
      <alignment horizontal="right" vertical="top" wrapText="1"/>
    </xf>
    <xf numFmtId="165" fontId="7" fillId="0" borderId="6" xfId="4" applyNumberFormat="1" applyFont="1" applyBorder="1" applyAlignment="1">
      <alignment horizontal="right" vertical="top" wrapText="1"/>
    </xf>
    <xf numFmtId="164" fontId="7" fillId="0" borderId="6" xfId="5" applyNumberFormat="1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right" vertical="top" wrapText="1"/>
    </xf>
    <xf numFmtId="164" fontId="7" fillId="0" borderId="6" xfId="6" applyNumberFormat="1" applyFont="1" applyBorder="1" applyAlignment="1">
      <alignment horizontal="right" vertical="top" wrapText="1"/>
    </xf>
    <xf numFmtId="165" fontId="7" fillId="0" borderId="6" xfId="6" applyNumberFormat="1" applyFont="1" applyBorder="1" applyAlignment="1">
      <alignment horizontal="right" vertical="top" wrapText="1"/>
    </xf>
    <xf numFmtId="3" fontId="0" fillId="0" borderId="0" xfId="0" applyNumberFormat="1"/>
    <xf numFmtId="164" fontId="9" fillId="0" borderId="6" xfId="9" applyNumberFormat="1" applyFont="1" applyBorder="1" applyAlignment="1">
      <alignment horizontal="right" vertical="top" wrapText="1"/>
    </xf>
    <xf numFmtId="165" fontId="9" fillId="0" borderId="6" xfId="9" applyNumberFormat="1" applyFont="1" applyBorder="1" applyAlignment="1">
      <alignment horizontal="right" vertical="top" wrapText="1"/>
    </xf>
    <xf numFmtId="164" fontId="7" fillId="0" borderId="6" xfId="10" applyNumberFormat="1" applyFont="1" applyBorder="1" applyAlignment="1">
      <alignment horizontal="right" vertical="top" wrapText="1"/>
    </xf>
    <xf numFmtId="165" fontId="7" fillId="0" borderId="6" xfId="10" applyNumberFormat="1" applyFont="1" applyBorder="1" applyAlignment="1">
      <alignment horizontal="right" vertical="top" wrapText="1"/>
    </xf>
    <xf numFmtId="164" fontId="10" fillId="0" borderId="6" xfId="11" applyNumberFormat="1" applyFont="1" applyBorder="1" applyAlignment="1">
      <alignment horizontal="right" vertical="top" wrapText="1"/>
    </xf>
    <xf numFmtId="165" fontId="10" fillId="0" borderId="6" xfId="11" applyNumberFormat="1" applyFont="1" applyBorder="1" applyAlignment="1">
      <alignment horizontal="right" vertical="top" wrapText="1"/>
    </xf>
    <xf numFmtId="164" fontId="10" fillId="0" borderId="6" xfId="12" applyNumberFormat="1" applyFont="1" applyBorder="1" applyAlignment="1">
      <alignment horizontal="right" vertical="top" wrapText="1"/>
    </xf>
    <xf numFmtId="165" fontId="10" fillId="0" borderId="6" xfId="12" applyNumberFormat="1" applyFont="1" applyBorder="1" applyAlignment="1">
      <alignment horizontal="right" vertical="top" wrapText="1"/>
    </xf>
    <xf numFmtId="3" fontId="10" fillId="0" borderId="6" xfId="13" applyNumberFormat="1" applyFont="1" applyBorder="1" applyAlignment="1">
      <alignment horizontal="right" vertical="top" wrapText="1"/>
    </xf>
    <xf numFmtId="164" fontId="10" fillId="0" borderId="6" xfId="3" applyNumberFormat="1" applyFont="1" applyBorder="1" applyAlignment="1">
      <alignment horizontal="right" vertical="top" wrapText="1"/>
    </xf>
    <xf numFmtId="165" fontId="10" fillId="0" borderId="6" xfId="3" applyNumberFormat="1" applyFont="1" applyBorder="1" applyAlignment="1">
      <alignment horizontal="right" vertical="top" wrapText="1"/>
    </xf>
    <xf numFmtId="164" fontId="11" fillId="0" borderId="6" xfId="14" applyNumberFormat="1" applyFont="1" applyBorder="1" applyAlignment="1">
      <alignment horizontal="right" vertical="top" wrapText="1"/>
    </xf>
    <xf numFmtId="165" fontId="11" fillId="0" borderId="6" xfId="14" applyNumberFormat="1" applyFont="1" applyBorder="1" applyAlignment="1">
      <alignment horizontal="right" vertical="top" wrapText="1"/>
    </xf>
    <xf numFmtId="164" fontId="1" fillId="0" borderId="0" xfId="0" applyNumberFormat="1" applyFont="1"/>
    <xf numFmtId="164" fontId="11" fillId="0" borderId="6" xfId="7" applyNumberFormat="1" applyFont="1" applyBorder="1" applyAlignment="1">
      <alignment horizontal="right" vertical="top" wrapText="1"/>
    </xf>
    <xf numFmtId="165" fontId="11" fillId="0" borderId="6" xfId="7" applyNumberFormat="1" applyFont="1" applyBorder="1" applyAlignment="1">
      <alignment horizontal="right" vertical="top" wrapText="1"/>
    </xf>
    <xf numFmtId="164" fontId="11" fillId="0" borderId="6" xfId="1" applyNumberFormat="1" applyFont="1" applyBorder="1" applyAlignment="1">
      <alignment horizontal="right" vertical="top" wrapText="1"/>
    </xf>
    <xf numFmtId="165" fontId="11" fillId="0" borderId="6" xfId="1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1" fillId="0" borderId="6" xfId="8" applyNumberFormat="1" applyFont="1" applyBorder="1" applyAlignment="1">
      <alignment horizontal="right" vertical="top" wrapText="1"/>
    </xf>
    <xf numFmtId="165" fontId="11" fillId="0" borderId="6" xfId="8" applyNumberFormat="1" applyFont="1" applyBorder="1" applyAlignment="1">
      <alignment horizontal="right" vertical="top" wrapText="1"/>
    </xf>
  </cellXfs>
  <cellStyles count="15">
    <cellStyle name="Обычный" xfId="0" builtinId="0"/>
    <cellStyle name="Обычный_август" xfId="8" xr:uid="{4E50D594-F8F0-4B7E-BE4E-7C04713F2034}"/>
    <cellStyle name="Обычный_апрель" xfId="6" xr:uid="{9D82CB97-86CE-4DA1-8105-D63F705FB92E}"/>
    <cellStyle name="Обычный_декабрь" xfId="12" xr:uid="{C7D9D8BA-F16D-46B2-975C-02025A9AE5F6}"/>
    <cellStyle name="Обычный_июль" xfId="1" xr:uid="{DDFD5148-0729-4169-83AA-382E940DEC79}"/>
    <cellStyle name="Обычный_июнь" xfId="7" xr:uid="{19A15039-F0F2-4C18-AE0D-5A6DB9AED0C1}"/>
    <cellStyle name="Обычный_Лист1" xfId="13" xr:uid="{3BDB82ED-233D-4350-9BF1-52AB10C2DCAD}"/>
    <cellStyle name="Обычный_май" xfId="14" xr:uid="{074BB9C4-E600-415F-912B-311DCA7C69A2}"/>
    <cellStyle name="Обычный_март" xfId="5" xr:uid="{A3CD6C1D-E95B-4A24-800E-0EB4B9F4823B}"/>
    <cellStyle name="Обычный_ноябрь" xfId="11" xr:uid="{3ECAF13B-37D4-4C9F-A3A8-E806F0462893}"/>
    <cellStyle name="Обычный_октябрь" xfId="10" xr:uid="{3BDCCAEF-DBC9-4C34-ACB2-164090A1BDD0}"/>
    <cellStyle name="Обычный_сентябрь" xfId="9" xr:uid="{68A23DB1-944A-4071-8E9F-889099FFFB22}"/>
    <cellStyle name="Обычный_февраль" xfId="3" xr:uid="{C35C2E2F-9811-45C1-BAB1-71A8D77FE580}"/>
    <cellStyle name="Обычный_январь" xfId="4" xr:uid="{85697E13-C6CC-4AC7-A5D6-07012349F00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19" zoomScale="90" zoomScaleNormal="90" workbookViewId="0">
      <selection activeCell="G52" sqref="G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14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14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70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153099</v>
      </c>
      <c r="H15" s="6">
        <f>январь!H15+февраль!H15+март!H15+апрель!H15+май!H15+июнь!H15+июль!H15+август!H15+сентябрь!H15+октябрь!H15+ноябрь!H15+декабрь!H15</f>
        <v>42835</v>
      </c>
      <c r="I15" s="6">
        <f>январь!I15+февраль!I15+март!I15+апрель!I15+май!I15+июнь!I15+июль!I15+август!I15+сентябрь!I15+октябрь!I15+ноябрь!I15+декабрь!I15</f>
        <v>329716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110416</v>
      </c>
      <c r="H16" s="6">
        <f>январь!H16+февраль!H16+март!H16+апрель!H16+май!H16+июнь!H16+июль!H16+август!H16+сентябрь!H16+октябрь!H16+ноябрь!H16+декабрь!H16</f>
        <v>14653</v>
      </c>
      <c r="I16" s="6">
        <f>январь!I16+февраль!I16+март!I16+апрель!I16+май!I16+июнь!I16+июль!I16+август!I16+сентябрь!I16+октябрь!I16+ноябрь!I16+декабрь!I16</f>
        <v>57455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18064</v>
      </c>
      <c r="H17" s="6">
        <f>январь!H17+февраль!H17+март!H17+апрель!H17+май!H17+июнь!H17+июль!H17+август!H17+сентябрь!H18+октябрь!H17+ноябрь!H18+декабрь!H17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2450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380068</v>
      </c>
      <c r="H18" s="6">
        <f>январь!H18+февраль!H18+март!H18+апрель!H18+май!H18+июнь!H18+июль!H18+август!H18+сентябрь!H19+октябрь!H18+ноябрь!H19+декабрь!H18</f>
        <v>68714</v>
      </c>
      <c r="I18" s="6">
        <f>январь!I18+февраль!I18+март!I18+апрель!I18+май!I18+июнь!I18+июль!I18+август!I18+сентябрь!I18+октябрь!I18+ноябрь!I18+декабрь!I18</f>
        <v>62442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56975</v>
      </c>
      <c r="H19" s="6">
        <f>январь!H19+февраль!H19+март!H19+апрель!H19+май!H19+июнь!H19+июль!H19+август!H19+сентябрь!H20+октябрь!H19+ноябрь!H20+декабрь!H19</f>
        <v>3658</v>
      </c>
      <c r="I19" s="6">
        <f>январь!I19+февраль!I19+март!I19+апрель!I19+май!I19+июнь!I19+июль!I19+август!I19+сентябрь!I19+октябрь!I19+ноябрь!I19+декабрь!I19</f>
        <v>20146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339336</v>
      </c>
      <c r="H20" s="6" t="e">
        <f>январь!H20+февраль!H20+март!H20+апрель!H20+май!H20+июнь!H20+июль!H20+август!H20+сентябрь!#REF!+октябрь!H20+ноябрь!H21+декабрь!H20</f>
        <v>#REF!</v>
      </c>
      <c r="I20" s="6">
        <f>январь!I20+февраль!I20+март!I20+апрель!I20+май!I20+июнь!I20+июль!I20+август!I20+сентябрь!I20+октябрь!I20+ноябрь!I20+декабрь!I20</f>
        <v>167255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95426</v>
      </c>
      <c r="H21" s="6">
        <f>январь!H21+февраль!H21+март!H21+апрель!H21+май!H21+июнь!H21+июль!H21+август!H21+сентябрь!H21+октябрь!H21+ноябрь!H22+декабрь!H21</f>
        <v>73612</v>
      </c>
      <c r="I21" s="6">
        <f>январь!I21+февраль!I21+март!I21+апрель!I21+май!I21+июнь!I21+июль!I21+август!I21+сентябрь!I21+октябрь!I21+ноябрь!I21+декабрь!I21</f>
        <v>32707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48184</v>
      </c>
      <c r="H22" s="6">
        <f>январь!H22+февраль!H22+март!H22+апрель!H22+май!H22+июнь!H22+июль!H22+август!H22+сентябрь!H22+октябрь!H22+ноябрь!H23+декабрь!H22</f>
        <v>20358</v>
      </c>
      <c r="I22" s="6">
        <f>январь!I22+февраль!I22+март!I22+апрель!I22+май!I22+июнь!I22+июль!I22+август!I22+сентябрь!I22+октябрь!I22+ноябрь!I22+декабрь!I22</f>
        <v>20194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47861</v>
      </c>
      <c r="H23" s="6">
        <f>январь!H23+февраль!H23+март!H23+апрель!H23+май!H23+июнь!H23+июль!H23+август!H23+сентябрь!H23+октябрь!H23+ноябрь!H24+декабрь!H23</f>
        <v>3742</v>
      </c>
      <c r="I23" s="6">
        <f>январь!I23+февраль!I23+март!I23+апрель!I23+май!I23+июнь!I23+июль!I23+август!I23+сентябрь!I23+октябрь!I23+ноябрь!I23+декабрь!I23</f>
        <v>28420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23106</v>
      </c>
      <c r="H24" s="6">
        <f>январь!H24+февраль!H24+март!H24+апрель!H24+май!H24+июнь!H24+июль!H24+август!H24+сентябрь!H24+октябрь!H24+ноябрь!H26+декабрь!H24</f>
        <v>7000</v>
      </c>
      <c r="I24" s="6">
        <f>январь!I24+февраль!I24+март!I24+апрель!I24+май!I24+июнь!I24+июль!I24+август!I24+сентябрь!I24+октябрь!I24+ноябрь!I24+декабрь!I24</f>
        <v>10229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85823</v>
      </c>
      <c r="H25" s="6">
        <f>январь!H25+февраль!H25+март!H25+апрель!H25+май!H25+июнь!H25+июль!H25+август!H25+сентябрь!H26+октябрь!H25+ноябрь!H27+декабрь!H25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32245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515056</v>
      </c>
      <c r="H26" s="6">
        <f>январь!H26+февраль!H26+март!H26+апрель!H26+май!H26+июнь!H26+июль!H26+август!H26+сентябрь!H27+октябрь!H26+ноябрь!H28+декабрь!H26</f>
        <v>111756</v>
      </c>
      <c r="I26" s="6">
        <f>январь!I26+февраль!I26+март!I26+апрель!I26+май!I26+июнь!I26+июль!I26+август!I26+сентябрь!I26+октябрь!I26+ноябрь!I26+декабрь!I26</f>
        <v>130674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166423</v>
      </c>
      <c r="H27" s="6">
        <f>январь!H27+февраль!H27+март!H27+апрель!H27+май!H27+июнь!H27+июль!H27+август!H27+сентябрь!H28+октябрь!H27+ноябрь!H29+декабрь!H27</f>
        <v>22</v>
      </c>
      <c r="I27" s="6">
        <f>январь!I27+февраль!I27+март!I27+апрель!I27+май!I27+июнь!I27+июль!I27+август!I27+сентябрь!I27+октябрь!I27+ноябрь!I27+декабрь!I27</f>
        <v>37572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454541</v>
      </c>
      <c r="H28" s="6">
        <f>январь!H28+февраль!H28+март!H28+апрель!H28+май!H28+июнь!H28+июль!H28+август!H28+сентябрь!H29+октябрь!H28+ноябрь!H30+декабрь!H28</f>
        <v>50569</v>
      </c>
      <c r="I28" s="6">
        <f>январь!I28+февраль!I28+март!I28+апрель!I28+май!I28+июнь!I28+июль!I28+август!I28+сентябрь!I28+октябрь!I28+ноябрь!I28+декабрь!I28</f>
        <v>117988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30964</v>
      </c>
      <c r="H29" s="6" t="e">
        <f>январь!H29+февраль!H29+март!H29+апрель!H29+май!H29+июнь!H29+июль!H29+август!H29+сентябрь!H30+октябрь!H29+ноябрь!#REF!+декабрь!H29</f>
        <v>#REF!</v>
      </c>
      <c r="I29" s="6">
        <f>январь!I29+февраль!I29+март!I29+апрель!I29+май!I29+июнь!I29+июль!I29+август!I29+сентябрь!I29+октябрь!I29+ноябрь!I29+декабрь!I29</f>
        <v>6210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511168</v>
      </c>
      <c r="H30" s="6" t="e">
        <f>январь!H30+февраль!H30+март!H30+апрель!H30+май!H30+июнь!H30+июль!H30+август!H30+сентябрь!#REF!+октябрь!H30+ноябрь!#REF!+декабрь!H30</f>
        <v>#REF!</v>
      </c>
      <c r="I30" s="6">
        <f>январь!I30+февраль!I30+март!I30+апрель!I30+май!I30+июнь!I30+июль!I30+август!I30+сентябрь!I30+октябрь!I30+ноябрь!I30+декабрь!I30</f>
        <v>98656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94487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6387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230942</v>
      </c>
      <c r="H32" s="6">
        <f>январь!H32+февраль!H32+март!H32+апрель!H32+май!H32+июнь!H32+июль!H32+август!H32+сентябрь!H32+октябрь!H32+ноябрь!H32+декабрь!H32</f>
        <v>71463</v>
      </c>
      <c r="I32" s="6">
        <f>январь!I32+февраль!I32+март!I32+апрель!I32+май!I32+июнь!I32+июль!I32+август!I32+сентябрь!I32+октябрь!I32+ноябрь!I32+декабрь!I32</f>
        <v>57119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73254</v>
      </c>
      <c r="H33" s="6">
        <f>январь!H33+февраль!H33+март!H33+апрель!H33+май!H33+июнь!H33+июль!H33+август!H33+сентябрь!H33+октябрь!H33+ноябрь!H33+декабрь!H33</f>
        <v>795</v>
      </c>
      <c r="I33" s="6">
        <f>январь!I33+февраль!I33+март!I33+апрель!I33+май!I33+июнь!I33+июль!I33+август!I33+сентябрь!I33+октябрь!I33+ноябрь!I33+декабрь!I33</f>
        <v>27983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5370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734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496233</v>
      </c>
      <c r="H35" s="6">
        <f>январь!H35+февраль!H35+март!H35+апрель!H35+май!H35+июнь!H35+июль!H35+август!H35+сентябрь!H35+октябрь!H35+ноябрь!H35+декабрь!H35</f>
        <v>151323</v>
      </c>
      <c r="I35" s="6">
        <f>январь!I35+февраль!I35+март!I35+апрель!I35+май!I35+июнь!I35+июль!I35+август!I35+сентябрь!I35+октябрь!I35+ноябрь!I35+декабрь!I35</f>
        <v>140167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736479</v>
      </c>
      <c r="H36" s="6">
        <f>январь!H36+февраль!H36+март!H36+апрель!H36+май!H36+июнь!H36+июль!H36+август!H36+сентябрь!H36+октябрь!H36+ноябрь!H36+декабрь!H36</f>
        <v>200303</v>
      </c>
      <c r="I36" s="6">
        <f>январь!I36+февраль!I36+март!I36+апрель!I36+май!I36+июнь!I36+июль!I36+август!I36+сентябрь!I36+октябрь!I36+ноябрь!I36+декабрь!I36</f>
        <v>226674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563161</v>
      </c>
      <c r="H37" s="6">
        <f>январь!H37+февраль!H37+март!H37+апрель!H37+май!H37+июнь!H37+июль!H37+август!H37+сентябрь!H37+октябрь!H37+ноябрь!H37+декабрь!H37</f>
        <v>178629</v>
      </c>
      <c r="I37" s="6">
        <f>январь!I37+февраль!I37+март!I37+апрель!I37+май!I37+июнь!I37+июль!I37+август!I37+сентябрь!I37+октябрь!I37+ноябрь!I37+декабрь!I37</f>
        <v>495237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240298</v>
      </c>
      <c r="H38" s="6">
        <f>январь!H38+февраль!H38+март!H38+апрель!H38+май!H38+июнь!H38+июль!H38+август!H38+сентябрь!H38+октябрь!H38+ноябрь!H38+декабрь!H38</f>
        <v>164885</v>
      </c>
      <c r="I38" s="6">
        <f>январь!I38+февраль!I38+март!I38+апрель!I38+май!I38+июнь!I38+июль!I38+август!I38+сентябрь!I38+октябрь!I38+ноябрь!I38+декабрь!I38</f>
        <v>118205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689774</v>
      </c>
      <c r="H39" s="6">
        <f>январь!H39+февраль!H39+март!H39+апрель!H39+май!H39+июнь!H39+июль!H39+август!H39+сентябрь!H39+октябрь!H39+ноябрь!H39+декабрь!H39</f>
        <v>209581</v>
      </c>
      <c r="I39" s="6">
        <f>январь!I39+февраль!I39+март!I39+апрель!I39+май!I39+июнь!I39+июль!I39+август!I39+сентябрь!I39+октябрь!I39+ноябрь!I39+декабрь!I39</f>
        <v>153956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21053</v>
      </c>
      <c r="H40" s="6">
        <f>январь!H40+февраль!H40+март!H40+апрель!H40+май!H40+июнь!H40+июль!H40+август!H40+сентябрь!H40+октябрь!H41+ноябрь!H40+декабрь!H40</f>
        <v>0</v>
      </c>
      <c r="I40" s="6">
        <f>январь!I40+февраль!I40+март!I40+апрель!I40+май!I40+июнь!I41+июль!I40+август!I42+сентябрь!I40+октябрь!I40+ноябрь!I40+декабрь!I40</f>
        <v>2749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62733</v>
      </c>
      <c r="H41" s="6">
        <f>январь!H41+февраль!H41+март!H41+апрель!H41+май!H41+июнь!H41+июль!H41+август!H41+сентябрь!H41+октябрь!H42+ноябрь!H41+декабрь!H41</f>
        <v>6713</v>
      </c>
      <c r="I41" s="6">
        <f>январь!I41+февраль!I41+март!I41+апрель!I41+май!I41+июнь!I42+июль!I41+август!I43+сентябрь!I41+октябрь!I41+ноябрь!I41+декабрь!I41</f>
        <v>18788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51127</v>
      </c>
      <c r="H42" s="6">
        <f>январь!H42+февраль!H42+март!H42+апрель!H42+май!H42+июнь!H42+июль!H42+август!H42+сентябрь!H42+октябрь!H43+ноябрь!H42+декабрь!H42</f>
        <v>15746</v>
      </c>
      <c r="I42" s="6">
        <f>январь!I42+февраль!I42+март!I42+апрель!I42+май!I42+июнь!I43+июль!I42+август!I44+сентябрь!I42+октябрь!I42+ноябрь!I42+декабрь!I42</f>
        <v>18335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46985</v>
      </c>
      <c r="H43" s="6">
        <f>январь!H43+февраль!H43+март!H43+апрель!H43+май!H43+июнь!H43+июль!H43+август!H43+сентябрь!H43+октябрь!H44+ноябрь!H43+декабрь!H43</f>
        <v>150</v>
      </c>
      <c r="I43" s="6">
        <f>январь!I43+февраль!I43+март!I43+апрель!I43+май!I43+июнь!I44+июль!I43+август!I45+сентябрь!I43+октябрь!I43+ноябрь!I43+декабрь!I43</f>
        <v>16797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287467</v>
      </c>
      <c r="H44" s="6">
        <f>январь!H44+февраль!H44+март!H44+апрель!H44+май!H44+июнь!H44+июль!H44+август!H44+сентябрь!H44+октябрь!H46+ноябрь!H44+декабрь!H44</f>
        <v>43616</v>
      </c>
      <c r="I44" s="6">
        <f>январь!I44+февраль!I44+март!I44+апрель!I44+май!I44+июнь!I45+июль!I44+август!I46+сентябрь!I44+октябрь!I44+ноябрь!I44+декабрь!I44</f>
        <v>107990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6409</v>
      </c>
      <c r="H45" s="6">
        <f>январь!H45+февраль!H45+март!H45+апрель!H45+май!H45+июнь!H45+июль!H45+август!H45+сентябрь!H45+октябрь!H47+ноябрь!H45+декабрь!H45</f>
        <v>0</v>
      </c>
      <c r="I45" s="6">
        <f>январь!I45+февраль!I45+март!I45+апрель!I45+май!I45+июнь!I46+июль!I45+август!I47+сентябрь!I45+октябрь!I45+ноябрь!I45+декабрь!I45</f>
        <v>20154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434394</v>
      </c>
      <c r="H46" s="6">
        <f>январь!H46+февраль!H46+март!H46+апрель!H46+май!H46+июнь!H46+июль!H46+август!H46+сентябрь!H46+октябрь!H48+ноябрь!H46+декабрь!H46</f>
        <v>95004</v>
      </c>
      <c r="I46" s="6">
        <f>январь!I46+февраль!I46+март!I46+апрель!I46+май!I46+июнь!I47+июль!I46+август!I48+сентябрь!I46+октябрь!I46+ноябрь!I46+декабрь!I46</f>
        <v>109391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187787</v>
      </c>
      <c r="H47" s="6">
        <f>январь!H47+февраль!H47+март!H47+апрель!H47+май!H47+июнь!H47+июль!H47+август!H47+сентябрь!H47+октябрь!H49+ноябрь!H47+декабрь!H47</f>
        <v>6396</v>
      </c>
      <c r="I47" s="6">
        <f>январь!I47+февраль!I47+март!I47+апрель!I47+май!I47+июнь!I48+июль!I47+август!I49+сентябрь!I47+октябрь!I47+ноябрь!I47+декабрь!I47</f>
        <v>88994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650291</v>
      </c>
      <c r="H48" s="6">
        <f>январь!H48+февраль!H48+март!H48+апрель!H48+май!H48+июнь!H48+июль!H48+август!H48+сентябрь!H48+октябрь!H50+ноябрь!H48+декабрь!H48</f>
        <v>132791</v>
      </c>
      <c r="I48" s="6">
        <f>январь!I48+февраль!I48+март!I48+апрель!I48+май!I48+июнь!I49+июль!I48+август!I50+сентябрь!I48+октябрь!I48+ноябрь!I48+декабрь!I48</f>
        <v>116552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48834</v>
      </c>
      <c r="H49" s="6" t="e">
        <f>январь!H49+февраль!H49+март!H49+апрель!H49+май!H49+июнь!H49+июль!H49+август!H49+сентябрь!H49+октябрь!#REF!+ноябрь!H49+декабрь!H49</f>
        <v>#REF!</v>
      </c>
      <c r="I49" s="6">
        <f>январь!I49+февраль!I49+март!I49+апрель!I49+май!I49+июнь!I50+июль!I49+август!I51+сентябрь!I49+октябрь!I49+ноябрь!I49+декабрь!I49</f>
        <v>27965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210887</v>
      </c>
      <c r="H50" s="6" t="e">
        <f>январь!H50+февраль!H50+март!H50+апрель!H50+май!H50+июнь!H50+июль!H50+август!H50+сентябрь!H50+октябрь!#REF!+ноябрь!H50+декабрь!H50</f>
        <v>#REF!</v>
      </c>
      <c r="I50" s="6" t="e">
        <f>январь!I50+февраль!I50+март!I50+апрель!I50+май!I50+июнь!I51+июль!I50+август!#REF!+сентябрь!I50+октябрь!I50+ноябрь!I50+декабрь!I50</f>
        <v>#REF!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47535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январь!I51+февраль!I51+март!I51+апрель!I51+май!I51+июнь!#REF!+июль!I51+август!#REF!+сентябрь!I51+октябрь!I51+ноябрь!I51+декабрь!I51</f>
        <v>#REF!</v>
      </c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8222010</v>
      </c>
      <c r="H52" s="11" t="e">
        <f t="shared" ref="H52:I52" si="0">SUM(H15:H51)</f>
        <v>#REF!</v>
      </c>
      <c r="I52" s="11" t="e">
        <f t="shared" si="0"/>
        <v>#REF!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B11" zoomScale="80" zoomScaleNormal="80" workbookViewId="0">
      <selection activeCell="H52" sqref="H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42578125" style="1" hidden="1" customWidth="1" outlineLevel="1"/>
    <col min="11" max="11" width="11.57031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12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26089</v>
      </c>
      <c r="H15" s="6">
        <f>J15-I15</f>
        <v>7487</v>
      </c>
      <c r="I15" s="6">
        <v>61419</v>
      </c>
      <c r="J15" s="35">
        <v>68906</v>
      </c>
      <c r="K15" s="20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17797</v>
      </c>
      <c r="H16" s="6">
        <f t="shared" ref="H16:H51" si="0">J16-I16</f>
        <v>3100</v>
      </c>
      <c r="I16" s="6">
        <v>12180</v>
      </c>
      <c r="J16" s="35">
        <v>15280</v>
      </c>
      <c r="K16" s="20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2722</v>
      </c>
      <c r="H17" s="6">
        <f t="shared" si="0"/>
        <v>0</v>
      </c>
      <c r="I17" s="6">
        <v>499</v>
      </c>
      <c r="J17" s="35">
        <v>499</v>
      </c>
      <c r="K17" s="21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67156</v>
      </c>
      <c r="H18" s="6">
        <f t="shared" si="0"/>
        <v>11611</v>
      </c>
      <c r="I18" s="6">
        <v>12494</v>
      </c>
      <c r="J18" s="35">
        <v>24105</v>
      </c>
      <c r="K18" s="20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9169</v>
      </c>
      <c r="H19" s="6">
        <f t="shared" si="0"/>
        <v>542</v>
      </c>
      <c r="I19" s="6">
        <v>3824</v>
      </c>
      <c r="J19" s="35">
        <v>4366</v>
      </c>
      <c r="K19" s="20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55440</v>
      </c>
      <c r="H20" s="6">
        <f t="shared" si="0"/>
        <v>45225</v>
      </c>
      <c r="I20" s="6">
        <v>30573</v>
      </c>
      <c r="J20" s="35">
        <v>75798</v>
      </c>
      <c r="K20" s="20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14378</v>
      </c>
      <c r="H21" s="6">
        <f t="shared" si="0"/>
        <v>12531</v>
      </c>
      <c r="I21" s="6">
        <v>8092</v>
      </c>
      <c r="J21" s="35">
        <v>20623</v>
      </c>
      <c r="K21" s="20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8353</v>
      </c>
      <c r="H22" s="6">
        <f t="shared" si="0"/>
        <v>6263</v>
      </c>
      <c r="I22" s="6">
        <v>5674</v>
      </c>
      <c r="J22" s="35">
        <v>11937</v>
      </c>
      <c r="K22" s="20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7662</v>
      </c>
      <c r="H23" s="6">
        <f t="shared" si="0"/>
        <v>490</v>
      </c>
      <c r="I23" s="6">
        <v>6683</v>
      </c>
      <c r="J23" s="35">
        <v>7173</v>
      </c>
      <c r="K23" s="20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2893</v>
      </c>
      <c r="H24" s="6">
        <f t="shared" si="0"/>
        <v>1328</v>
      </c>
      <c r="I24" s="6">
        <v>2062</v>
      </c>
      <c r="J24" s="35">
        <v>3390</v>
      </c>
      <c r="K24" s="20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16560</v>
      </c>
      <c r="H25" s="6"/>
      <c r="I25" s="6">
        <v>7035</v>
      </c>
      <c r="J25" s="35">
        <v>7035</v>
      </c>
      <c r="K25" s="20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91939</v>
      </c>
      <c r="H26" s="6">
        <f t="shared" si="0"/>
        <v>22543</v>
      </c>
      <c r="I26" s="6">
        <v>28434</v>
      </c>
      <c r="J26" s="35">
        <v>50977</v>
      </c>
      <c r="K26" s="20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94033</v>
      </c>
      <c r="H27" s="6">
        <f t="shared" si="0"/>
        <v>9</v>
      </c>
      <c r="I27" s="6">
        <v>8362</v>
      </c>
      <c r="J27" s="35">
        <v>8371</v>
      </c>
      <c r="K27" s="20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10185</v>
      </c>
      <c r="H28" s="6">
        <f t="shared" si="0"/>
        <v>11759</v>
      </c>
      <c r="I28" s="6">
        <v>24541</v>
      </c>
      <c r="J28" s="35">
        <v>36300</v>
      </c>
      <c r="K28" s="20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5480</v>
      </c>
      <c r="H29" s="6">
        <f t="shared" si="0"/>
        <v>107</v>
      </c>
      <c r="I29" s="6">
        <v>1400</v>
      </c>
      <c r="J29" s="35">
        <v>1507</v>
      </c>
      <c r="K29" s="20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70191</v>
      </c>
      <c r="H30" s="6">
        <f t="shared" si="0"/>
        <v>70740</v>
      </c>
      <c r="I30" s="6">
        <v>20585</v>
      </c>
      <c r="J30" s="35">
        <v>91325</v>
      </c>
      <c r="K30" s="20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17007</v>
      </c>
      <c r="H31" s="6"/>
      <c r="I31" s="6">
        <v>1401</v>
      </c>
      <c r="J31" s="35">
        <v>1401</v>
      </c>
      <c r="K31" s="20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36884</v>
      </c>
      <c r="H32" s="6">
        <f t="shared" si="0"/>
        <v>12124</v>
      </c>
      <c r="I32" s="6">
        <v>12778</v>
      </c>
      <c r="J32" s="35">
        <v>24902</v>
      </c>
      <c r="K32" s="20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10548</v>
      </c>
      <c r="H33" s="6"/>
      <c r="I33" s="6">
        <v>8319</v>
      </c>
      <c r="J33" s="35">
        <v>8319</v>
      </c>
      <c r="K33" s="20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738</v>
      </c>
      <c r="H34" s="6"/>
      <c r="I34" s="6">
        <v>275</v>
      </c>
      <c r="J34" s="35">
        <v>275</v>
      </c>
      <c r="K34" s="21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76582</v>
      </c>
      <c r="H35" s="6">
        <f t="shared" si="0"/>
        <v>56291</v>
      </c>
      <c r="I35" s="6">
        <v>17338</v>
      </c>
      <c r="J35" s="35">
        <v>73629</v>
      </c>
      <c r="K35" s="20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122480</v>
      </c>
      <c r="H36" s="6">
        <f t="shared" si="0"/>
        <v>39915</v>
      </c>
      <c r="I36" s="6">
        <v>48794</v>
      </c>
      <c r="J36" s="35">
        <v>88709</v>
      </c>
      <c r="K36" s="20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99002</v>
      </c>
      <c r="H37" s="6">
        <f t="shared" si="0"/>
        <v>26797</v>
      </c>
      <c r="I37" s="6">
        <v>95518</v>
      </c>
      <c r="J37" s="35">
        <v>122315</v>
      </c>
      <c r="K37" s="20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37201</v>
      </c>
      <c r="H38" s="6">
        <f t="shared" si="0"/>
        <v>26964</v>
      </c>
      <c r="I38" s="6">
        <v>26010</v>
      </c>
      <c r="J38" s="35">
        <v>52974</v>
      </c>
      <c r="K38" s="20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115015</v>
      </c>
      <c r="H39" s="6">
        <f t="shared" si="0"/>
        <v>43076</v>
      </c>
      <c r="I39" s="6">
        <v>35164</v>
      </c>
      <c r="J39" s="35">
        <v>78240</v>
      </c>
      <c r="K39" s="20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1907</v>
      </c>
      <c r="H40" s="6">
        <f t="shared" si="0"/>
        <v>0</v>
      </c>
      <c r="I40" s="6">
        <v>234</v>
      </c>
      <c r="J40" s="35">
        <v>234</v>
      </c>
      <c r="K40" s="21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8532</v>
      </c>
      <c r="H41" s="6">
        <f t="shared" si="0"/>
        <v>1414</v>
      </c>
      <c r="I41" s="6">
        <v>4468</v>
      </c>
      <c r="J41" s="35">
        <v>5882</v>
      </c>
      <c r="K41" s="20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9682</v>
      </c>
      <c r="H42" s="6">
        <f t="shared" si="0"/>
        <v>2579</v>
      </c>
      <c r="I42" s="6">
        <v>3340</v>
      </c>
      <c r="J42" s="35">
        <v>5919</v>
      </c>
      <c r="K42" s="20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6594</v>
      </c>
      <c r="H43" s="6">
        <f t="shared" si="0"/>
        <v>0</v>
      </c>
      <c r="I43" s="6">
        <v>932</v>
      </c>
      <c r="J43" s="35">
        <v>932</v>
      </c>
      <c r="K43" s="20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52421</v>
      </c>
      <c r="H44" s="6">
        <f t="shared" si="0"/>
        <v>6416</v>
      </c>
      <c r="I44" s="6">
        <v>26279</v>
      </c>
      <c r="J44" s="35">
        <v>32695</v>
      </c>
      <c r="K44" s="20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810</v>
      </c>
      <c r="H45" s="6">
        <f t="shared" si="0"/>
        <v>0</v>
      </c>
      <c r="I45" s="6">
        <v>1680</v>
      </c>
      <c r="J45" s="35">
        <v>1680</v>
      </c>
      <c r="K45" s="21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68052</v>
      </c>
      <c r="H46" s="6">
        <f t="shared" si="0"/>
        <v>14778</v>
      </c>
      <c r="I46" s="6">
        <v>21057</v>
      </c>
      <c r="J46" s="35">
        <v>35835</v>
      </c>
      <c r="K46" s="20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30825-G28</f>
        <v>20640</v>
      </c>
      <c r="H47" s="6">
        <f t="shared" si="0"/>
        <v>937</v>
      </c>
      <c r="I47" s="6">
        <v>16440</v>
      </c>
      <c r="J47" s="35">
        <v>17377</v>
      </c>
      <c r="K47" s="20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115518</v>
      </c>
      <c r="H48" s="6">
        <f t="shared" si="0"/>
        <v>23735</v>
      </c>
      <c r="I48" s="6">
        <v>25546</v>
      </c>
      <c r="J48" s="35">
        <v>49281</v>
      </c>
      <c r="K48" s="20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6848</v>
      </c>
      <c r="H49" s="6">
        <f t="shared" si="0"/>
        <v>1411</v>
      </c>
      <c r="I49" s="6">
        <v>5006</v>
      </c>
      <c r="J49" s="35">
        <v>6417</v>
      </c>
      <c r="K49" s="20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29875</v>
      </c>
      <c r="H50" s="6">
        <f t="shared" si="0"/>
        <v>1359</v>
      </c>
      <c r="I50" s="6">
        <v>19492</v>
      </c>
      <c r="J50" s="35">
        <v>20851</v>
      </c>
      <c r="K50" s="20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6552</v>
      </c>
      <c r="H51" s="6">
        <f t="shared" si="0"/>
        <v>0</v>
      </c>
      <c r="I51" s="6">
        <v>4471</v>
      </c>
      <c r="J51" s="35">
        <v>4471</v>
      </c>
      <c r="K51" s="20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1342935</v>
      </c>
      <c r="H52" s="11">
        <f t="shared" ref="H52:I52" si="1">SUM(H15:H51)</f>
        <v>451531</v>
      </c>
      <c r="I52" s="11">
        <f t="shared" si="1"/>
        <v>608399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A9:I10"/>
    <mergeCell ref="A12:A14"/>
    <mergeCell ref="B12:B14"/>
    <mergeCell ref="C12:C14"/>
    <mergeCell ref="G13:I13"/>
    <mergeCell ref="D12:I12"/>
    <mergeCell ref="H7:I7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opLeftCell="A13" zoomScale="90" zoomScaleNormal="90" workbookViewId="0">
      <selection activeCell="G30" sqref="G30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5703125" style="1" hidden="1" customWidth="1" outlineLevel="1"/>
    <col min="11" max="11" width="9.1406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13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21321</v>
      </c>
      <c r="H15" s="6">
        <f>J15-I15</f>
        <v>6918</v>
      </c>
      <c r="I15" s="6">
        <v>53146</v>
      </c>
      <c r="J15" s="36">
        <v>60064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14518</v>
      </c>
      <c r="H16" s="6">
        <f t="shared" ref="H16:H50" si="0">J16-I16</f>
        <v>3050</v>
      </c>
      <c r="I16" s="6">
        <v>10666</v>
      </c>
      <c r="J16" s="36">
        <v>13716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1603</v>
      </c>
      <c r="H17" s="6"/>
      <c r="I17" s="6">
        <v>424</v>
      </c>
      <c r="J17" s="37">
        <v>424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62328</v>
      </c>
      <c r="H18" s="6">
        <f t="shared" si="0"/>
        <v>11816</v>
      </c>
      <c r="I18" s="6">
        <v>11876</v>
      </c>
      <c r="J18" s="36">
        <v>23692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9078</v>
      </c>
      <c r="H19" s="6">
        <f t="shared" si="0"/>
        <v>454</v>
      </c>
      <c r="I19" s="6">
        <v>3484</v>
      </c>
      <c r="J19" s="36">
        <v>3938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47197</v>
      </c>
      <c r="H20" s="6">
        <f t="shared" si="0"/>
        <v>42919</v>
      </c>
      <c r="I20" s="6">
        <v>34553</v>
      </c>
      <c r="J20" s="36">
        <v>77472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12622</v>
      </c>
      <c r="H21" s="6">
        <f t="shared" si="0"/>
        <v>10725</v>
      </c>
      <c r="I21" s="6">
        <v>5799</v>
      </c>
      <c r="J21" s="36">
        <v>16524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6655</v>
      </c>
      <c r="H22" s="6">
        <f t="shared" si="0"/>
        <v>3597</v>
      </c>
      <c r="I22" s="6">
        <v>4484</v>
      </c>
      <c r="J22" s="36">
        <v>8081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5354</v>
      </c>
      <c r="H23" s="6">
        <f t="shared" si="0"/>
        <v>320</v>
      </c>
      <c r="I23" s="6">
        <v>4921</v>
      </c>
      <c r="J23" s="36">
        <v>5241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2895</v>
      </c>
      <c r="H24" s="6">
        <f t="shared" si="0"/>
        <v>1414</v>
      </c>
      <c r="I24" s="6">
        <v>1475</v>
      </c>
      <c r="J24" s="36">
        <v>2889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13300</v>
      </c>
      <c r="H25" s="6"/>
      <c r="I25" s="6">
        <v>6120</v>
      </c>
      <c r="J25" s="36">
        <v>6120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86760</v>
      </c>
      <c r="H26" s="6">
        <f t="shared" si="0"/>
        <v>20409</v>
      </c>
      <c r="I26" s="6">
        <v>25757</v>
      </c>
      <c r="J26" s="36">
        <v>46166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>
        <f t="shared" si="0"/>
        <v>8</v>
      </c>
      <c r="I27" s="6">
        <v>6856</v>
      </c>
      <c r="J27" s="36">
        <v>6864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103632</v>
      </c>
      <c r="H28" s="6">
        <f t="shared" si="0"/>
        <v>6890</v>
      </c>
      <c r="I28" s="6">
        <v>26844</v>
      </c>
      <c r="J28" s="36">
        <v>33734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5280</v>
      </c>
      <c r="H29" s="6">
        <f t="shared" si="0"/>
        <v>127</v>
      </c>
      <c r="I29" s="6">
        <v>1459</v>
      </c>
      <c r="J29" s="36">
        <v>1586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80766</v>
      </c>
      <c r="H30" s="6">
        <f t="shared" si="0"/>
        <v>65266</v>
      </c>
      <c r="I30" s="6">
        <v>19382</v>
      </c>
      <c r="J30" s="36">
        <v>84648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15939</v>
      </c>
      <c r="H31" s="6"/>
      <c r="I31" s="6">
        <v>1327</v>
      </c>
      <c r="J31" s="36">
        <v>1327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29481</v>
      </c>
      <c r="H32" s="6">
        <f t="shared" si="0"/>
        <v>11675</v>
      </c>
      <c r="I32" s="6">
        <v>10323</v>
      </c>
      <c r="J32" s="36">
        <v>21998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11229</v>
      </c>
      <c r="H33" s="6"/>
      <c r="I33" s="6">
        <v>6381</v>
      </c>
      <c r="J33" s="36">
        <v>6381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662</v>
      </c>
      <c r="H34" s="6"/>
      <c r="I34" s="6">
        <v>210</v>
      </c>
      <c r="J34" s="37">
        <v>210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81360</v>
      </c>
      <c r="H35" s="6">
        <f t="shared" si="0"/>
        <v>37287</v>
      </c>
      <c r="I35" s="6">
        <v>19740</v>
      </c>
      <c r="J35" s="36">
        <v>57027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85576</v>
      </c>
      <c r="H36" s="6">
        <f t="shared" si="0"/>
        <v>30385</v>
      </c>
      <c r="I36" s="6">
        <v>47458</v>
      </c>
      <c r="J36" s="36">
        <v>77843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77194</v>
      </c>
      <c r="H37" s="6">
        <f t="shared" si="0"/>
        <v>25490</v>
      </c>
      <c r="I37" s="6">
        <v>92367</v>
      </c>
      <c r="J37" s="36">
        <v>117857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35730</v>
      </c>
      <c r="H38" s="6">
        <f t="shared" si="0"/>
        <v>24545</v>
      </c>
      <c r="I38" s="6">
        <v>23942</v>
      </c>
      <c r="J38" s="36">
        <v>48487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99964</v>
      </c>
      <c r="H39" s="6">
        <f t="shared" si="0"/>
        <v>36971</v>
      </c>
      <c r="I39" s="6">
        <v>35026</v>
      </c>
      <c r="J39" s="36">
        <v>71997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1177</v>
      </c>
      <c r="H40" s="6"/>
      <c r="I40" s="6">
        <v>182</v>
      </c>
      <c r="J40" s="37">
        <v>182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7458</v>
      </c>
      <c r="H41" s="6">
        <f t="shared" si="0"/>
        <v>1349</v>
      </c>
      <c r="I41" s="6">
        <v>3971</v>
      </c>
      <c r="J41" s="36">
        <v>5320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8248</v>
      </c>
      <c r="H42" s="6">
        <f t="shared" si="0"/>
        <v>3115</v>
      </c>
      <c r="I42" s="6">
        <v>2338</v>
      </c>
      <c r="J42" s="36">
        <v>5453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6174</v>
      </c>
      <c r="H43" s="6"/>
      <c r="I43" s="6">
        <v>912</v>
      </c>
      <c r="J43" s="37">
        <v>912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41374</v>
      </c>
      <c r="H44" s="6">
        <f t="shared" si="0"/>
        <v>7275</v>
      </c>
      <c r="I44" s="6">
        <v>21083</v>
      </c>
      <c r="J44" s="36">
        <v>28358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893</v>
      </c>
      <c r="H45" s="6"/>
      <c r="I45" s="6">
        <v>1460</v>
      </c>
      <c r="J45" s="36">
        <v>1460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65179</v>
      </c>
      <c r="H46" s="6">
        <f t="shared" si="0"/>
        <v>12977</v>
      </c>
      <c r="I46" s="6">
        <v>18598</v>
      </c>
      <c r="J46" s="36">
        <v>31575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27945</v>
      </c>
      <c r="H47" s="6">
        <f t="shared" si="0"/>
        <v>907</v>
      </c>
      <c r="I47" s="6">
        <v>15768</v>
      </c>
      <c r="J47" s="36">
        <v>16675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106281</v>
      </c>
      <c r="H48" s="6">
        <f t="shared" si="0"/>
        <v>23548</v>
      </c>
      <c r="I48" s="6">
        <v>23263</v>
      </c>
      <c r="J48" s="36">
        <v>46811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6441</v>
      </c>
      <c r="H49" s="6">
        <f t="shared" si="0"/>
        <v>1287</v>
      </c>
      <c r="I49" s="6">
        <v>4420</v>
      </c>
      <c r="J49" s="36">
        <v>5707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33973</v>
      </c>
      <c r="H50" s="6">
        <f t="shared" si="0"/>
        <v>1198</v>
      </c>
      <c r="I50" s="6">
        <v>15900</v>
      </c>
      <c r="J50" s="36">
        <v>17098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5963</v>
      </c>
      <c r="H51" s="6"/>
      <c r="I51" s="6">
        <v>4356</v>
      </c>
      <c r="J51" s="36">
        <v>4356</v>
      </c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1221550</v>
      </c>
      <c r="H52" s="11">
        <f t="shared" ref="H52:I52" si="1">SUM(H15:H51)</f>
        <v>391922</v>
      </c>
      <c r="I52" s="11">
        <f t="shared" si="1"/>
        <v>566271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2" zoomScale="90" zoomScaleNormal="90" workbookViewId="0">
      <selection activeCell="H52" sqref="H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28515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7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39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18519</v>
      </c>
      <c r="H15" s="6">
        <f>J15-I15</f>
        <v>4986</v>
      </c>
      <c r="I15" s="6">
        <v>46655</v>
      </c>
      <c r="J15" s="22">
        <v>51641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16060</v>
      </c>
      <c r="H16" s="6">
        <f t="shared" ref="H16:H50" si="0">J16-I16</f>
        <v>2004</v>
      </c>
      <c r="I16" s="6">
        <v>7946</v>
      </c>
      <c r="J16" s="22">
        <v>9950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1449</v>
      </c>
      <c r="H17" s="6"/>
      <c r="I17" s="6">
        <v>377</v>
      </c>
      <c r="J17" s="23">
        <v>377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50292</v>
      </c>
      <c r="H18" s="6">
        <f t="shared" si="0"/>
        <v>8935</v>
      </c>
      <c r="I18" s="6">
        <v>8915</v>
      </c>
      <c r="J18" s="22">
        <v>17850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6690</v>
      </c>
      <c r="H19" s="6">
        <f t="shared" si="0"/>
        <v>406</v>
      </c>
      <c r="I19" s="6">
        <v>2778</v>
      </c>
      <c r="J19" s="22">
        <v>3184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41444</v>
      </c>
      <c r="H20" s="6">
        <f t="shared" si="0"/>
        <v>34584</v>
      </c>
      <c r="I20" s="6">
        <v>23188</v>
      </c>
      <c r="J20" s="22">
        <v>57772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12975</v>
      </c>
      <c r="H21" s="6">
        <f t="shared" si="0"/>
        <v>10965</v>
      </c>
      <c r="I21" s="6">
        <v>5299</v>
      </c>
      <c r="J21" s="22">
        <v>16264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5440</v>
      </c>
      <c r="H22" s="6">
        <f t="shared" si="0"/>
        <v>2735</v>
      </c>
      <c r="I22" s="6">
        <v>3939</v>
      </c>
      <c r="J22" s="22">
        <v>6674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5525</v>
      </c>
      <c r="H23" s="6">
        <f t="shared" si="0"/>
        <v>340</v>
      </c>
      <c r="I23" s="6">
        <v>5819</v>
      </c>
      <c r="J23" s="22">
        <v>6159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2975</v>
      </c>
      <c r="H24" s="6">
        <f t="shared" si="0"/>
        <v>1245</v>
      </c>
      <c r="I24" s="6">
        <v>1791</v>
      </c>
      <c r="J24" s="22">
        <v>3036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12751</v>
      </c>
      <c r="H25" s="6"/>
      <c r="I25" s="6">
        <v>4948</v>
      </c>
      <c r="J25" s="22">
        <v>4948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71201</v>
      </c>
      <c r="H26" s="6">
        <f t="shared" si="0"/>
        <v>10998</v>
      </c>
      <c r="I26" s="6">
        <v>19076</v>
      </c>
      <c r="J26" s="22">
        <v>30074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>
        <f t="shared" si="0"/>
        <v>5</v>
      </c>
      <c r="I27" s="6">
        <v>5766</v>
      </c>
      <c r="J27" s="22">
        <v>5771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86055</v>
      </c>
      <c r="H28" s="6">
        <f t="shared" si="0"/>
        <v>4983</v>
      </c>
      <c r="I28" s="6">
        <v>17548</v>
      </c>
      <c r="J28" s="22">
        <v>22531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3731</v>
      </c>
      <c r="H29" s="6">
        <f t="shared" si="0"/>
        <v>102</v>
      </c>
      <c r="I29" s="6">
        <v>1113</v>
      </c>
      <c r="J29" s="22">
        <v>1215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54260</v>
      </c>
      <c r="H30" s="6">
        <f t="shared" si="0"/>
        <v>54688</v>
      </c>
      <c r="I30" s="6">
        <v>14225</v>
      </c>
      <c r="J30" s="22">
        <v>68913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14620</v>
      </c>
      <c r="H31" s="6"/>
      <c r="I31" s="6">
        <v>1090</v>
      </c>
      <c r="J31" s="22">
        <v>1090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27364</v>
      </c>
      <c r="H32" s="6">
        <f t="shared" si="0"/>
        <v>11486</v>
      </c>
      <c r="I32" s="6">
        <v>10489</v>
      </c>
      <c r="J32" s="22">
        <v>21975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9221</v>
      </c>
      <c r="H33" s="6"/>
      <c r="I33" s="6">
        <v>4815</v>
      </c>
      <c r="J33" s="22">
        <v>4815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447</v>
      </c>
      <c r="H34" s="6"/>
      <c r="I34" s="6">
        <v>112</v>
      </c>
      <c r="J34" s="23">
        <v>112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80049</v>
      </c>
      <c r="H35" s="6">
        <f t="shared" si="0"/>
        <v>25148</v>
      </c>
      <c r="I35" s="6">
        <v>13851</v>
      </c>
      <c r="J35" s="22">
        <v>38999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91046</v>
      </c>
      <c r="H36" s="6">
        <f t="shared" si="0"/>
        <v>24958</v>
      </c>
      <c r="I36" s="6">
        <v>36564</v>
      </c>
      <c r="J36" s="22">
        <v>61522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82263</v>
      </c>
      <c r="H37" s="6">
        <f t="shared" si="0"/>
        <v>27206</v>
      </c>
      <c r="I37" s="6">
        <v>68559</v>
      </c>
      <c r="J37" s="22">
        <v>95765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29134</v>
      </c>
      <c r="H38" s="6">
        <f t="shared" si="0"/>
        <v>22128</v>
      </c>
      <c r="I38" s="6">
        <v>20355</v>
      </c>
      <c r="J38" s="22">
        <v>42483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82796</v>
      </c>
      <c r="H39" s="6">
        <f t="shared" si="0"/>
        <v>29016</v>
      </c>
      <c r="I39" s="6">
        <v>22897</v>
      </c>
      <c r="J39" s="22">
        <v>51913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1556</v>
      </c>
      <c r="H40" s="6"/>
      <c r="I40" s="6">
        <v>178</v>
      </c>
      <c r="J40" s="23">
        <v>178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8113</v>
      </c>
      <c r="H41" s="6">
        <f t="shared" si="0"/>
        <v>1203</v>
      </c>
      <c r="I41" s="6">
        <v>3482</v>
      </c>
      <c r="J41" s="22">
        <v>4685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6711</v>
      </c>
      <c r="H42" s="6">
        <f t="shared" si="0"/>
        <v>2577</v>
      </c>
      <c r="I42" s="6">
        <v>3425</v>
      </c>
      <c r="J42" s="22">
        <v>6002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4620</v>
      </c>
      <c r="H43" s="6">
        <f t="shared" si="0"/>
        <v>28</v>
      </c>
      <c r="I43" s="6">
        <v>653</v>
      </c>
      <c r="J43" s="23">
        <v>681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39862</v>
      </c>
      <c r="H44" s="6">
        <f t="shared" si="0"/>
        <v>6008</v>
      </c>
      <c r="I44" s="6">
        <v>17316</v>
      </c>
      <c r="J44" s="22">
        <v>23324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467</v>
      </c>
      <c r="H45" s="6"/>
      <c r="I45" s="6">
        <v>627</v>
      </c>
      <c r="J45" s="23">
        <v>627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61959</v>
      </c>
      <c r="H46" s="6">
        <f t="shared" si="0"/>
        <v>14034</v>
      </c>
      <c r="I46" s="6">
        <v>16525</v>
      </c>
      <c r="J46" s="22">
        <v>30559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23908</v>
      </c>
      <c r="H47" s="6">
        <f t="shared" si="0"/>
        <v>811</v>
      </c>
      <c r="I47" s="6">
        <v>12823</v>
      </c>
      <c r="J47" s="22">
        <v>13634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97470</v>
      </c>
      <c r="H48" s="6">
        <f t="shared" si="0"/>
        <v>19430</v>
      </c>
      <c r="I48" s="6">
        <v>18090</v>
      </c>
      <c r="J48" s="22">
        <v>37520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5382</v>
      </c>
      <c r="H49" s="6">
        <f t="shared" si="0"/>
        <v>1088</v>
      </c>
      <c r="I49" s="6">
        <v>4153</v>
      </c>
      <c r="J49" s="22">
        <v>5241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26990</v>
      </c>
      <c r="H50" s="6">
        <f t="shared" si="0"/>
        <v>1175</v>
      </c>
      <c r="I50" s="6">
        <v>12951</v>
      </c>
      <c r="J50" s="22">
        <v>14126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5299</v>
      </c>
      <c r="H51" s="6"/>
      <c r="I51" s="6">
        <v>3382</v>
      </c>
      <c r="J51" s="22">
        <v>3382</v>
      </c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1088644</v>
      </c>
      <c r="H52" s="11">
        <f t="shared" ref="H52:I52" si="1">SUM(H15:H51)</f>
        <v>323272</v>
      </c>
      <c r="I52" s="11">
        <f t="shared" si="1"/>
        <v>441720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zoomScale="90" zoomScaleNormal="90" workbookViewId="0">
      <selection activeCell="G15" sqref="G15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710937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6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35.2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19641</v>
      </c>
      <c r="H15" s="6">
        <f>J15-I15</f>
        <v>6112</v>
      </c>
      <c r="I15" s="6">
        <v>47460</v>
      </c>
      <c r="J15" s="24">
        <v>53572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14161</v>
      </c>
      <c r="H16" s="6">
        <f t="shared" ref="H16:H50" si="0">J16-I16</f>
        <v>1787</v>
      </c>
      <c r="I16" s="6">
        <v>7832</v>
      </c>
      <c r="J16" s="24">
        <v>9619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2205</v>
      </c>
      <c r="H17" s="6"/>
      <c r="I17" s="6">
        <v>361</v>
      </c>
      <c r="J17" s="25">
        <v>361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53583</v>
      </c>
      <c r="H18" s="6">
        <f t="shared" si="0"/>
        <v>9886</v>
      </c>
      <c r="I18" s="6">
        <v>9000</v>
      </c>
      <c r="J18" s="24">
        <v>18886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6827</v>
      </c>
      <c r="H19" s="6">
        <f t="shared" si="0"/>
        <v>466</v>
      </c>
      <c r="I19" s="6">
        <v>961</v>
      </c>
      <c r="J19" s="24">
        <v>1427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41159</v>
      </c>
      <c r="H20" s="6">
        <f t="shared" si="0"/>
        <v>30165</v>
      </c>
      <c r="I20" s="6">
        <v>21362</v>
      </c>
      <c r="J20" s="24">
        <v>51527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11507</v>
      </c>
      <c r="H21" s="6">
        <f t="shared" si="0"/>
        <v>10523</v>
      </c>
      <c r="I21" s="6">
        <v>4478</v>
      </c>
      <c r="J21" s="24">
        <v>15001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6586</v>
      </c>
      <c r="H22" s="6">
        <f t="shared" si="0"/>
        <v>1402</v>
      </c>
      <c r="I22" s="6">
        <v>2615</v>
      </c>
      <c r="J22" s="24">
        <v>4017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4751</v>
      </c>
      <c r="H23" s="6">
        <f t="shared" si="0"/>
        <v>395</v>
      </c>
      <c r="I23" s="6">
        <v>4013</v>
      </c>
      <c r="J23" s="24">
        <v>4408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3102</v>
      </c>
      <c r="H24" s="6">
        <f t="shared" si="0"/>
        <v>1278</v>
      </c>
      <c r="I24" s="6">
        <v>1480</v>
      </c>
      <c r="J24" s="24">
        <v>2758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11950</v>
      </c>
      <c r="H25" s="6"/>
      <c r="I25" s="6">
        <v>5023</v>
      </c>
      <c r="J25" s="24">
        <v>5023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70022</v>
      </c>
      <c r="H26" s="6">
        <f t="shared" si="0"/>
        <v>17233</v>
      </c>
      <c r="I26" s="6">
        <v>18138</v>
      </c>
      <c r="J26" s="24">
        <v>35371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8618</v>
      </c>
      <c r="H27" s="6"/>
      <c r="I27" s="6">
        <v>5383</v>
      </c>
      <c r="J27" s="24">
        <v>5383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78755</v>
      </c>
      <c r="H28" s="6">
        <f t="shared" si="0"/>
        <v>5607</v>
      </c>
      <c r="I28" s="6">
        <v>16199</v>
      </c>
      <c r="J28" s="24">
        <v>21806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3804</v>
      </c>
      <c r="H29" s="6">
        <f t="shared" si="0"/>
        <v>116</v>
      </c>
      <c r="I29" s="6">
        <v>977</v>
      </c>
      <c r="J29" s="24">
        <v>1093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69971</v>
      </c>
      <c r="H30" s="6">
        <f t="shared" si="0"/>
        <v>67176</v>
      </c>
      <c r="I30" s="6">
        <v>14203</v>
      </c>
      <c r="J30" s="24">
        <v>81379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11957</v>
      </c>
      <c r="H31" s="6"/>
      <c r="I31" s="6">
        <v>943</v>
      </c>
      <c r="J31" s="25">
        <v>943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29321</v>
      </c>
      <c r="H32" s="6">
        <f t="shared" si="0"/>
        <v>9610</v>
      </c>
      <c r="I32" s="6">
        <v>8911</v>
      </c>
      <c r="J32" s="24">
        <v>18521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8221</v>
      </c>
      <c r="H33" s="6"/>
      <c r="I33" s="6">
        <v>3956</v>
      </c>
      <c r="J33" s="24">
        <v>3956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643</v>
      </c>
      <c r="H34" s="6"/>
      <c r="I34" s="6">
        <v>45</v>
      </c>
      <c r="J34" s="25">
        <v>45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74039</v>
      </c>
      <c r="H35" s="6">
        <f t="shared" si="0"/>
        <v>20844</v>
      </c>
      <c r="I35" s="6">
        <v>14471</v>
      </c>
      <c r="J35" s="24">
        <v>35315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96594</v>
      </c>
      <c r="H36" s="6">
        <f t="shared" si="0"/>
        <v>28454</v>
      </c>
      <c r="I36" s="6">
        <v>35029</v>
      </c>
      <c r="J36" s="24">
        <v>63483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75768</v>
      </c>
      <c r="H37" s="6">
        <f t="shared" si="0"/>
        <v>31550</v>
      </c>
      <c r="I37" s="6">
        <v>71357</v>
      </c>
      <c r="J37" s="24">
        <v>102907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29783</v>
      </c>
      <c r="H38" s="6">
        <f t="shared" si="0"/>
        <v>22393</v>
      </c>
      <c r="I38" s="6">
        <v>15613</v>
      </c>
      <c r="J38" s="24">
        <v>38006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89339</v>
      </c>
      <c r="H39" s="6">
        <f t="shared" si="0"/>
        <v>28599</v>
      </c>
      <c r="I39" s="6">
        <v>23042</v>
      </c>
      <c r="J39" s="24">
        <v>51641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2119</v>
      </c>
      <c r="H40" s="6"/>
      <c r="I40" s="6">
        <v>100</v>
      </c>
      <c r="J40" s="25">
        <v>100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8838</v>
      </c>
      <c r="H41" s="6">
        <f t="shared" si="0"/>
        <v>1101</v>
      </c>
      <c r="I41" s="6">
        <v>2806</v>
      </c>
      <c r="J41" s="24">
        <v>3907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5789</v>
      </c>
      <c r="H42" s="6">
        <f t="shared" si="0"/>
        <v>2556</v>
      </c>
      <c r="I42" s="6">
        <v>2274</v>
      </c>
      <c r="J42" s="24">
        <v>4830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5254</v>
      </c>
      <c r="H43" s="6">
        <f t="shared" si="0"/>
        <v>57</v>
      </c>
      <c r="I43" s="6">
        <v>512</v>
      </c>
      <c r="J43" s="25">
        <v>569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36096</v>
      </c>
      <c r="H44" s="6">
        <f t="shared" si="0"/>
        <v>5878</v>
      </c>
      <c r="I44" s="6">
        <v>15491</v>
      </c>
      <c r="J44" s="24">
        <v>21369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824</v>
      </c>
      <c r="H45" s="6"/>
      <c r="I45" s="6">
        <v>969</v>
      </c>
      <c r="J45" s="25">
        <v>969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62153</v>
      </c>
      <c r="H46" s="6">
        <f t="shared" si="0"/>
        <v>12902</v>
      </c>
      <c r="I46" s="6">
        <v>15035</v>
      </c>
      <c r="J46" s="24">
        <v>27937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23047-G27</f>
        <v>14429</v>
      </c>
      <c r="H47" s="6">
        <f t="shared" si="0"/>
        <v>843</v>
      </c>
      <c r="I47" s="6">
        <v>11656</v>
      </c>
      <c r="J47" s="24">
        <v>12499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91311</v>
      </c>
      <c r="H48" s="6">
        <f t="shared" si="0"/>
        <v>19525</v>
      </c>
      <c r="I48" s="6">
        <v>17785</v>
      </c>
      <c r="J48" s="24">
        <v>37310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5446</v>
      </c>
      <c r="H49" s="6">
        <f t="shared" si="0"/>
        <v>862</v>
      </c>
      <c r="I49" s="6">
        <v>2279</v>
      </c>
      <c r="J49" s="24">
        <v>3141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29040</v>
      </c>
      <c r="H50" s="6">
        <f t="shared" si="0"/>
        <v>719</v>
      </c>
      <c r="I50" s="6">
        <v>13688</v>
      </c>
      <c r="J50" s="24">
        <v>14407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4746</v>
      </c>
      <c r="H51" s="6"/>
      <c r="I51" s="6">
        <v>2780</v>
      </c>
      <c r="J51" s="24">
        <v>2780</v>
      </c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1088352</v>
      </c>
      <c r="H52" s="11">
        <f t="shared" si="1"/>
        <v>338039</v>
      </c>
      <c r="I52" s="11">
        <f t="shared" si="1"/>
        <v>418227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13" zoomScale="70" zoomScaleNormal="70" workbookViewId="0">
      <selection activeCell="N33" sqref="N33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5703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8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36.7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17547</v>
      </c>
      <c r="H15" s="6">
        <f>J15-I15</f>
        <v>4980</v>
      </c>
      <c r="I15" s="6">
        <v>37491</v>
      </c>
      <c r="J15" s="38">
        <v>42471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12475</v>
      </c>
      <c r="H16" s="6">
        <f t="shared" ref="H16:H50" si="0">J16-I16</f>
        <v>2158</v>
      </c>
      <c r="I16" s="6">
        <v>8810</v>
      </c>
      <c r="J16" s="38">
        <v>10968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2744</v>
      </c>
      <c r="H17" s="6"/>
      <c r="I17" s="6">
        <v>310</v>
      </c>
      <c r="J17" s="39">
        <v>310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46953</v>
      </c>
      <c r="H18" s="6">
        <f t="shared" si="0"/>
        <v>9256</v>
      </c>
      <c r="I18" s="6">
        <v>7163</v>
      </c>
      <c r="J18" s="38">
        <v>16419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6498</v>
      </c>
      <c r="H19" s="6">
        <f t="shared" si="0"/>
        <v>441</v>
      </c>
      <c r="I19" s="6">
        <v>3173</v>
      </c>
      <c r="J19" s="38">
        <v>3614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37788</v>
      </c>
      <c r="H20" s="6">
        <f t="shared" si="0"/>
        <v>29638</v>
      </c>
      <c r="I20" s="6">
        <v>20429</v>
      </c>
      <c r="J20" s="38">
        <v>50067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10604</v>
      </c>
      <c r="H21" s="6">
        <f t="shared" si="0"/>
        <v>9388</v>
      </c>
      <c r="I21" s="6">
        <v>4223</v>
      </c>
      <c r="J21" s="38">
        <v>13611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5454</v>
      </c>
      <c r="H22" s="6">
        <f t="shared" si="0"/>
        <v>2028</v>
      </c>
      <c r="I22" s="6">
        <v>1766</v>
      </c>
      <c r="J22" s="38">
        <v>3794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6400</v>
      </c>
      <c r="H23" s="6">
        <f t="shared" si="0"/>
        <v>592</v>
      </c>
      <c r="I23" s="6">
        <v>3296</v>
      </c>
      <c r="J23" s="38">
        <v>3888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2263</v>
      </c>
      <c r="H24" s="6">
        <f t="shared" si="0"/>
        <v>772</v>
      </c>
      <c r="I24" s="6">
        <v>1108</v>
      </c>
      <c r="J24" s="38">
        <v>1880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8885</v>
      </c>
      <c r="H25" s="6"/>
      <c r="I25" s="6">
        <v>3579</v>
      </c>
      <c r="J25" s="38">
        <v>3579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57779</v>
      </c>
      <c r="H26" s="6">
        <f t="shared" si="0"/>
        <v>10668</v>
      </c>
      <c r="I26" s="6">
        <v>14792</v>
      </c>
      <c r="J26" s="38">
        <f>25555-95</f>
        <v>25460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>
        <v>4210</v>
      </c>
      <c r="J27" s="38">
        <v>4210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73828</v>
      </c>
      <c r="H28" s="6">
        <f t="shared" si="0"/>
        <v>5518</v>
      </c>
      <c r="I28" s="6">
        <v>11885</v>
      </c>
      <c r="J28" s="38">
        <v>17403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3175</v>
      </c>
      <c r="H29" s="6">
        <f t="shared" si="0"/>
        <v>127</v>
      </c>
      <c r="I29" s="6">
        <v>392</v>
      </c>
      <c r="J29" s="39">
        <v>519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58264</v>
      </c>
      <c r="H30" s="6">
        <f t="shared" si="0"/>
        <v>58015</v>
      </c>
      <c r="I30" s="6">
        <f>11401-2483</f>
        <v>8918</v>
      </c>
      <c r="J30" s="38">
        <f>69416-2483</f>
        <v>66933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10769</v>
      </c>
      <c r="H31" s="6"/>
      <c r="I31" s="6">
        <v>599</v>
      </c>
      <c r="J31" s="39">
        <v>599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28618</v>
      </c>
      <c r="H32" s="6">
        <f t="shared" si="0"/>
        <v>8298</v>
      </c>
      <c r="I32" s="6">
        <v>6725</v>
      </c>
      <c r="J32" s="38">
        <v>15023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7465</v>
      </c>
      <c r="H33" s="6"/>
      <c r="I33" s="6">
        <v>2428</v>
      </c>
      <c r="J33" s="38">
        <v>2428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579</v>
      </c>
      <c r="H34" s="6"/>
      <c r="I34" s="6">
        <v>23</v>
      </c>
      <c r="J34" s="39">
        <v>23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52368</v>
      </c>
      <c r="H35" s="6">
        <f t="shared" si="0"/>
        <v>13893</v>
      </c>
      <c r="I35" s="6">
        <v>10501</v>
      </c>
      <c r="J35" s="38">
        <v>24394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84112</v>
      </c>
      <c r="H36" s="6">
        <f t="shared" si="0"/>
        <v>22623</v>
      </c>
      <c r="I36" s="6">
        <v>23799</v>
      </c>
      <c r="J36" s="38">
        <v>46422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69534</v>
      </c>
      <c r="H37" s="6">
        <f t="shared" si="0"/>
        <v>18233</v>
      </c>
      <c r="I37" s="6">
        <v>60250</v>
      </c>
      <c r="J37" s="38">
        <v>78483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28551</v>
      </c>
      <c r="H38" s="6">
        <f t="shared" si="0"/>
        <v>20403</v>
      </c>
      <c r="I38" s="6">
        <v>13087</v>
      </c>
      <c r="J38" s="38">
        <v>33490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84013</v>
      </c>
      <c r="H39" s="6">
        <f t="shared" si="0"/>
        <v>21397</v>
      </c>
      <c r="I39" s="6">
        <v>16687</v>
      </c>
      <c r="J39" s="38">
        <v>38084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1813</v>
      </c>
      <c r="H40" s="6"/>
      <c r="I40" s="6"/>
      <c r="J40" s="38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8183</v>
      </c>
      <c r="H41" s="6">
        <f t="shared" si="0"/>
        <v>944</v>
      </c>
      <c r="I41" s="6">
        <v>2236</v>
      </c>
      <c r="J41" s="38">
        <v>3180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5690</v>
      </c>
      <c r="H42" s="6">
        <f t="shared" si="0"/>
        <v>1913</v>
      </c>
      <c r="I42" s="6">
        <v>1293</v>
      </c>
      <c r="J42" s="38">
        <v>3206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5347</v>
      </c>
      <c r="H43" s="6">
        <f t="shared" si="0"/>
        <v>65</v>
      </c>
      <c r="I43" s="6">
        <v>342</v>
      </c>
      <c r="J43" s="39">
        <v>407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33571</v>
      </c>
      <c r="H44" s="6">
        <f t="shared" si="0"/>
        <v>5622</v>
      </c>
      <c r="I44" s="6">
        <v>14546</v>
      </c>
      <c r="J44" s="38">
        <v>20168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427</v>
      </c>
      <c r="H45" s="6"/>
      <c r="I45" s="6">
        <v>344</v>
      </c>
      <c r="J45" s="39">
        <v>344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49729</v>
      </c>
      <c r="H46" s="6">
        <f t="shared" si="0"/>
        <v>9753</v>
      </c>
      <c r="I46" s="6">
        <v>11549</v>
      </c>
      <c r="J46" s="38">
        <v>21302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22936</v>
      </c>
      <c r="H47" s="6">
        <f t="shared" si="0"/>
        <v>718</v>
      </c>
      <c r="I47" s="6">
        <v>9879</v>
      </c>
      <c r="J47" s="38">
        <v>10597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66387</v>
      </c>
      <c r="H48" s="6">
        <f t="shared" si="0"/>
        <v>17217</v>
      </c>
      <c r="I48" s="6">
        <v>16361</v>
      </c>
      <c r="J48" s="38">
        <v>33578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5630</v>
      </c>
      <c r="H49" s="6">
        <f t="shared" si="0"/>
        <v>587</v>
      </c>
      <c r="I49" s="6">
        <v>2445</v>
      </c>
      <c r="J49" s="38">
        <v>3032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26390</v>
      </c>
      <c r="H50" s="6">
        <f t="shared" si="0"/>
        <v>500</v>
      </c>
      <c r="I50" s="6">
        <v>10962</v>
      </c>
      <c r="J50" s="38">
        <v>11462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4970</v>
      </c>
      <c r="H51" s="6"/>
      <c r="I51" s="6">
        <v>3063</v>
      </c>
      <c r="J51" s="38">
        <v>3063</v>
      </c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947739</v>
      </c>
      <c r="H52" s="11">
        <f t="shared" si="1"/>
        <v>275747</v>
      </c>
      <c r="I52" s="11">
        <f t="shared" si="1"/>
        <v>338664</v>
      </c>
      <c r="J52" s="40">
        <f>SUM(J15:J49)</f>
        <v>599886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topLeftCell="A9" zoomScale="90" zoomScaleNormal="90" workbookViewId="0">
      <selection activeCell="H17" sqref="H17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5.42578125" style="1" hidden="1" customWidth="1" outlineLevel="1"/>
    <col min="11" max="11" width="9.140625" style="1" collapsed="1"/>
    <col min="12" max="16384" width="9.140625" style="1"/>
  </cols>
  <sheetData>
    <row r="1" spans="1:12" x14ac:dyDescent="0.2">
      <c r="H1" s="48" t="s">
        <v>39</v>
      </c>
      <c r="I1" s="48"/>
    </row>
    <row r="2" spans="1:12" x14ac:dyDescent="0.2">
      <c r="H2" s="48" t="s">
        <v>26</v>
      </c>
      <c r="I2" s="48"/>
    </row>
    <row r="3" spans="1:12" x14ac:dyDescent="0.2">
      <c r="H3" s="48" t="s">
        <v>27</v>
      </c>
      <c r="I3" s="48"/>
    </row>
    <row r="4" spans="1:12" x14ac:dyDescent="0.2">
      <c r="H4" s="48" t="s">
        <v>28</v>
      </c>
      <c r="I4" s="48"/>
    </row>
    <row r="5" spans="1:12" x14ac:dyDescent="0.2">
      <c r="H5" s="48" t="s">
        <v>29</v>
      </c>
      <c r="I5" s="48"/>
    </row>
    <row r="6" spans="1:12" x14ac:dyDescent="0.2">
      <c r="H6" s="48" t="s">
        <v>30</v>
      </c>
      <c r="I6" s="48"/>
    </row>
    <row r="7" spans="1:12" x14ac:dyDescent="0.2">
      <c r="H7" s="48" t="s">
        <v>3</v>
      </c>
      <c r="I7" s="48"/>
    </row>
    <row r="9" spans="1:12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2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2" x14ac:dyDescent="0.2">
      <c r="A12" s="50" t="s">
        <v>0</v>
      </c>
      <c r="B12" s="53" t="s">
        <v>1</v>
      </c>
      <c r="C12" s="54" t="s">
        <v>2</v>
      </c>
      <c r="D12" s="53" t="s">
        <v>67</v>
      </c>
      <c r="E12" s="53"/>
      <c r="F12" s="53"/>
      <c r="G12" s="53"/>
      <c r="H12" s="53"/>
      <c r="I12" s="53"/>
    </row>
    <row r="13" spans="1:12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2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2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16919</v>
      </c>
      <c r="H15" s="6">
        <f>J15-I15</f>
        <v>4479</v>
      </c>
      <c r="I15" s="6">
        <v>30878</v>
      </c>
      <c r="J15" s="41">
        <v>35357</v>
      </c>
      <c r="K15" s="8"/>
      <c r="L15" s="8"/>
    </row>
    <row r="16" spans="1:12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12094</v>
      </c>
      <c r="H16" s="6">
        <f t="shared" ref="H16:H50" si="0">J16-I16</f>
        <v>1447</v>
      </c>
      <c r="I16" s="6">
        <v>5512</v>
      </c>
      <c r="J16" s="41">
        <v>6959</v>
      </c>
      <c r="K16" s="8"/>
      <c r="L16" s="8"/>
    </row>
    <row r="17" spans="1:12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2520</v>
      </c>
      <c r="H17" s="6"/>
      <c r="I17" s="6">
        <v>138</v>
      </c>
      <c r="J17" s="42">
        <v>138</v>
      </c>
      <c r="K17" s="8"/>
      <c r="L17" s="8"/>
    </row>
    <row r="18" spans="1:12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38283</v>
      </c>
      <c r="H18" s="6">
        <f t="shared" si="0"/>
        <v>7178</v>
      </c>
      <c r="I18" s="6">
        <v>5760</v>
      </c>
      <c r="J18" s="41">
        <v>12938</v>
      </c>
      <c r="K18" s="8"/>
      <c r="L18" s="8"/>
    </row>
    <row r="19" spans="1:12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6209</v>
      </c>
      <c r="H19" s="6">
        <f t="shared" si="0"/>
        <v>412</v>
      </c>
      <c r="I19" s="6">
        <v>2718</v>
      </c>
      <c r="J19" s="41">
        <v>3130</v>
      </c>
      <c r="K19" s="8"/>
      <c r="L19" s="8"/>
    </row>
    <row r="20" spans="1:12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38458</v>
      </c>
      <c r="H20" s="6">
        <f t="shared" si="0"/>
        <v>23782</v>
      </c>
      <c r="I20" s="6">
        <v>16407</v>
      </c>
      <c r="J20" s="41">
        <v>40189</v>
      </c>
      <c r="K20" s="8"/>
      <c r="L20" s="8"/>
    </row>
    <row r="21" spans="1:12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12341</v>
      </c>
      <c r="H21" s="6">
        <f t="shared" si="0"/>
        <v>8008</v>
      </c>
      <c r="I21" s="6">
        <v>2150</v>
      </c>
      <c r="J21" s="41">
        <v>10158</v>
      </c>
      <c r="K21" s="8"/>
      <c r="L21" s="8"/>
    </row>
    <row r="22" spans="1:12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4646</v>
      </c>
      <c r="H22" s="6">
        <f t="shared" si="0"/>
        <v>1949</v>
      </c>
      <c r="I22" s="6">
        <v>610</v>
      </c>
      <c r="J22" s="41">
        <v>2559</v>
      </c>
      <c r="K22" s="8"/>
      <c r="L22" s="8"/>
    </row>
    <row r="23" spans="1:12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5130</v>
      </c>
      <c r="H23" s="6">
        <f t="shared" si="0"/>
        <v>470</v>
      </c>
      <c r="I23" s="6">
        <v>1511</v>
      </c>
      <c r="J23" s="41">
        <v>1981</v>
      </c>
      <c r="K23" s="8"/>
      <c r="L23" s="8"/>
    </row>
    <row r="24" spans="1:12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2324</v>
      </c>
      <c r="H24" s="6">
        <f t="shared" si="0"/>
        <v>428</v>
      </c>
      <c r="I24" s="6">
        <v>950</v>
      </c>
      <c r="J24" s="41">
        <v>1378</v>
      </c>
      <c r="K24" s="8"/>
      <c r="L24" s="8"/>
    </row>
    <row r="25" spans="1:12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7412</v>
      </c>
      <c r="H25" s="6"/>
      <c r="I25" s="6">
        <v>2024</v>
      </c>
      <c r="J25" s="41">
        <v>2024</v>
      </c>
      <c r="K25" s="8"/>
      <c r="L25" s="8"/>
    </row>
    <row r="26" spans="1:12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51556</v>
      </c>
      <c r="H26" s="6">
        <f t="shared" si="0"/>
        <v>10274</v>
      </c>
      <c r="I26" s="6">
        <v>10927</v>
      </c>
      <c r="J26" s="41">
        <v>21201</v>
      </c>
      <c r="K26" s="8"/>
      <c r="L26" s="8"/>
    </row>
    <row r="27" spans="1:12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63772</v>
      </c>
      <c r="H27" s="6"/>
      <c r="I27" s="6">
        <v>3274</v>
      </c>
      <c r="J27" s="41">
        <v>3274</v>
      </c>
      <c r="K27" s="8"/>
      <c r="L27" s="8"/>
    </row>
    <row r="28" spans="1:12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>
        <f t="shared" si="0"/>
        <v>6012</v>
      </c>
      <c r="I28" s="6">
        <v>10394</v>
      </c>
      <c r="J28" s="41">
        <v>16406</v>
      </c>
      <c r="K28" s="8"/>
      <c r="L28" s="8"/>
    </row>
    <row r="29" spans="1:12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2909</v>
      </c>
      <c r="H29" s="6">
        <f t="shared" si="0"/>
        <v>128</v>
      </c>
      <c r="I29" s="6">
        <v>278</v>
      </c>
      <c r="J29" s="42">
        <v>406</v>
      </c>
      <c r="K29" s="8"/>
      <c r="L29" s="8"/>
    </row>
    <row r="30" spans="1:12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57545</v>
      </c>
      <c r="H30" s="6">
        <f t="shared" si="0"/>
        <v>54697</v>
      </c>
      <c r="I30" s="6">
        <v>7195</v>
      </c>
      <c r="J30" s="41">
        <v>61892</v>
      </c>
      <c r="K30" s="8"/>
      <c r="L30" s="8"/>
    </row>
    <row r="31" spans="1:12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10682</v>
      </c>
      <c r="H31" s="6"/>
      <c r="I31" s="6">
        <v>422</v>
      </c>
      <c r="J31" s="42">
        <v>422</v>
      </c>
      <c r="K31" s="8"/>
      <c r="L31" s="8"/>
    </row>
    <row r="32" spans="1:12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27357</v>
      </c>
      <c r="H32" s="6">
        <f t="shared" si="0"/>
        <v>6825</v>
      </c>
      <c r="I32" s="6">
        <v>3770</v>
      </c>
      <c r="J32" s="41">
        <v>10595</v>
      </c>
      <c r="K32" s="8"/>
      <c r="L32" s="8"/>
    </row>
    <row r="33" spans="1:12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8103</v>
      </c>
      <c r="H33" s="6"/>
      <c r="I33" s="6">
        <v>718</v>
      </c>
      <c r="J33" s="42">
        <v>718</v>
      </c>
      <c r="K33" s="8"/>
      <c r="L33" s="8"/>
    </row>
    <row r="34" spans="1:12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700</v>
      </c>
      <c r="H34" s="6"/>
      <c r="I34" s="6">
        <v>25</v>
      </c>
      <c r="J34" s="42">
        <v>25</v>
      </c>
      <c r="K34" s="8"/>
      <c r="L34" s="8"/>
    </row>
    <row r="35" spans="1:12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49200</v>
      </c>
      <c r="H35" s="6">
        <f t="shared" si="0"/>
        <v>17294</v>
      </c>
      <c r="I35" s="6">
        <v>11220</v>
      </c>
      <c r="J35" s="41">
        <v>28514</v>
      </c>
      <c r="K35" s="8"/>
      <c r="L35" s="8"/>
    </row>
    <row r="36" spans="1:12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80527</v>
      </c>
      <c r="H36" s="6">
        <f t="shared" si="0"/>
        <v>17689</v>
      </c>
      <c r="I36" s="6">
        <v>17747</v>
      </c>
      <c r="J36" s="41">
        <v>35436</v>
      </c>
      <c r="K36" s="8"/>
      <c r="L36" s="8"/>
    </row>
    <row r="37" spans="1:12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55021</v>
      </c>
      <c r="H37" s="6">
        <f t="shared" si="0"/>
        <v>17020</v>
      </c>
      <c r="I37" s="6">
        <v>44637</v>
      </c>
      <c r="J37" s="41">
        <v>61657</v>
      </c>
      <c r="K37" s="8"/>
      <c r="L37" s="8"/>
    </row>
    <row r="38" spans="1:12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26995</v>
      </c>
      <c r="H38" s="6">
        <f t="shared" si="0"/>
        <v>18810</v>
      </c>
      <c r="I38" s="6">
        <v>9641</v>
      </c>
      <c r="J38" s="41">
        <v>28451</v>
      </c>
      <c r="K38" s="8"/>
      <c r="L38" s="8"/>
    </row>
    <row r="39" spans="1:12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73670</v>
      </c>
      <c r="H39" s="6">
        <f t="shared" si="0"/>
        <v>18438</v>
      </c>
      <c r="I39" s="6">
        <v>12036</v>
      </c>
      <c r="J39" s="41">
        <v>30474</v>
      </c>
      <c r="K39" s="8"/>
      <c r="L39" s="8"/>
    </row>
    <row r="40" spans="1:12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3739</v>
      </c>
      <c r="H40" s="6"/>
      <c r="I40" s="6"/>
      <c r="J40" s="41"/>
      <c r="K40" s="8"/>
      <c r="L40" s="8"/>
    </row>
    <row r="41" spans="1:12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7621</v>
      </c>
      <c r="H41" s="6">
        <f t="shared" si="0"/>
        <v>403</v>
      </c>
      <c r="I41" s="6">
        <v>1454</v>
      </c>
      <c r="J41" s="41">
        <v>1857</v>
      </c>
      <c r="K41" s="8"/>
      <c r="L41" s="8"/>
    </row>
    <row r="42" spans="1:12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4736</v>
      </c>
      <c r="H42" s="6">
        <f t="shared" si="0"/>
        <v>1723</v>
      </c>
      <c r="I42" s="6">
        <v>602</v>
      </c>
      <c r="J42" s="41">
        <v>2325</v>
      </c>
      <c r="K42" s="8"/>
      <c r="L42" s="8"/>
    </row>
    <row r="43" spans="1:12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5535</v>
      </c>
      <c r="H43" s="6"/>
      <c r="I43" s="6">
        <v>201</v>
      </c>
      <c r="J43" s="42">
        <v>201</v>
      </c>
      <c r="K43" s="8"/>
      <c r="L43" s="8"/>
    </row>
    <row r="44" spans="1:12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31551</v>
      </c>
      <c r="H44" s="6">
        <f t="shared" si="0"/>
        <v>5009</v>
      </c>
      <c r="I44" s="6">
        <v>13005</v>
      </c>
      <c r="J44" s="41">
        <v>18014</v>
      </c>
      <c r="K44" s="8"/>
      <c r="L44" s="8"/>
    </row>
    <row r="45" spans="1:12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614</v>
      </c>
      <c r="H45" s="6"/>
      <c r="I45" s="6">
        <v>59</v>
      </c>
      <c r="J45" s="42">
        <v>59</v>
      </c>
      <c r="K45" s="8"/>
      <c r="L45" s="8"/>
    </row>
    <row r="46" spans="1:12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44805</v>
      </c>
      <c r="H46" s="6">
        <f t="shared" si="0"/>
        <v>10104</v>
      </c>
      <c r="I46" s="6">
        <v>10267</v>
      </c>
      <c r="J46" s="41">
        <v>20371</v>
      </c>
      <c r="K46" s="8"/>
      <c r="L46" s="8"/>
    </row>
    <row r="47" spans="1:12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26740</v>
      </c>
      <c r="H47" s="6">
        <f t="shared" si="0"/>
        <v>659</v>
      </c>
      <c r="I47" s="6">
        <v>7118</v>
      </c>
      <c r="J47" s="41">
        <v>7777</v>
      </c>
      <c r="K47" s="8"/>
      <c r="L47" s="8"/>
    </row>
    <row r="48" spans="1:12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80432</v>
      </c>
      <c r="H48" s="6">
        <f t="shared" si="0"/>
        <v>14394</v>
      </c>
      <c r="I48" s="6">
        <v>15882</v>
      </c>
      <c r="J48" s="41">
        <f>30268+8</f>
        <v>30276</v>
      </c>
      <c r="K48" s="8"/>
      <c r="L48" s="8"/>
    </row>
    <row r="49" spans="1:12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6194</v>
      </c>
      <c r="H49" s="6">
        <f t="shared" si="0"/>
        <v>345</v>
      </c>
      <c r="I49" s="6">
        <v>1383</v>
      </c>
      <c r="J49" s="41">
        <v>1728</v>
      </c>
      <c r="K49" s="8"/>
      <c r="L49" s="8"/>
    </row>
    <row r="50" spans="1:12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23053</v>
      </c>
      <c r="H50" s="6">
        <f t="shared" si="0"/>
        <v>1135</v>
      </c>
      <c r="I50" s="6">
        <v>7272</v>
      </c>
      <c r="J50" s="41">
        <v>8407</v>
      </c>
      <c r="K50" s="8"/>
      <c r="L50" s="8"/>
    </row>
    <row r="51" spans="1:12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6301</v>
      </c>
      <c r="H51" s="6"/>
      <c r="I51" s="6">
        <v>2151</v>
      </c>
      <c r="J51" s="41">
        <v>2151</v>
      </c>
      <c r="K51" s="8"/>
      <c r="L51" s="8"/>
    </row>
    <row r="52" spans="1:12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895694</v>
      </c>
      <c r="H52" s="11">
        <f t="shared" ref="H52" si="1">SUM(H15:H51)</f>
        <v>249112</v>
      </c>
      <c r="I52" s="11">
        <f>SUM(I15:I51)</f>
        <v>260336</v>
      </c>
    </row>
    <row r="53" spans="1:12" x14ac:dyDescent="0.2">
      <c r="G53" s="12"/>
      <c r="H53" s="12"/>
      <c r="I53" s="12"/>
      <c r="J53" s="7"/>
    </row>
    <row r="54" spans="1:12" x14ac:dyDescent="0.2">
      <c r="G54" s="12"/>
      <c r="H54" s="12"/>
      <c r="I54" s="12"/>
    </row>
    <row r="58" spans="1:12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topLeftCell="B12" zoomScale="80" zoomScaleNormal="80" workbookViewId="0">
      <selection activeCell="G29" sqref="G29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28515625" style="1" hidden="1" customWidth="1" outlineLevel="1"/>
    <col min="11" max="11" width="13.28515625" style="1" customWidth="1" collapsed="1"/>
    <col min="12" max="12" width="10.42578125" style="1" customWidth="1"/>
    <col min="13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68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46">
        <v>15773</v>
      </c>
      <c r="H15" s="45">
        <f>J15-I15</f>
        <v>4157</v>
      </c>
      <c r="I15" s="4">
        <v>26378</v>
      </c>
      <c r="J15" s="43">
        <v>30535</v>
      </c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46">
        <v>12750</v>
      </c>
      <c r="H16" s="45">
        <f t="shared" ref="H16:H51" si="0">J16-I16</f>
        <v>856</v>
      </c>
      <c r="I16" s="4">
        <v>2047</v>
      </c>
      <c r="J16" s="43">
        <v>2903</v>
      </c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46">
        <v>2465</v>
      </c>
      <c r="H17" s="45">
        <f t="shared" si="0"/>
        <v>0</v>
      </c>
      <c r="I17" s="4">
        <v>174</v>
      </c>
      <c r="J17" s="44">
        <v>174</v>
      </c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46">
        <v>30418</v>
      </c>
      <c r="H18" s="45">
        <f t="shared" si="0"/>
        <v>6600</v>
      </c>
      <c r="I18" s="4">
        <v>4036</v>
      </c>
      <c r="J18" s="43">
        <v>10636</v>
      </c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46">
        <v>6227</v>
      </c>
      <c r="H19" s="45">
        <f t="shared" si="0"/>
        <v>464</v>
      </c>
      <c r="I19" s="4">
        <v>1774</v>
      </c>
      <c r="J19" s="43">
        <v>2238</v>
      </c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46">
        <v>39546</v>
      </c>
      <c r="H20" s="45">
        <f t="shared" si="0"/>
        <v>5552</v>
      </c>
      <c r="I20" s="4">
        <v>11014</v>
      </c>
      <c r="J20" s="43">
        <v>16566</v>
      </c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46">
        <v>10224</v>
      </c>
      <c r="H21" s="45">
        <f t="shared" si="0"/>
        <v>5781</v>
      </c>
      <c r="I21" s="4">
        <v>1593</v>
      </c>
      <c r="J21" s="43">
        <v>7374</v>
      </c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46">
        <v>4956</v>
      </c>
      <c r="H22" s="45">
        <f t="shared" si="0"/>
        <v>1430</v>
      </c>
      <c r="I22" s="4">
        <v>559</v>
      </c>
      <c r="J22" s="43">
        <v>1989</v>
      </c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46">
        <v>6364</v>
      </c>
      <c r="H23" s="45">
        <f t="shared" si="0"/>
        <v>505</v>
      </c>
      <c r="I23" s="4">
        <v>1169</v>
      </c>
      <c r="J23" s="43">
        <v>1674</v>
      </c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46">
        <v>3363</v>
      </c>
      <c r="H24" s="45">
        <f t="shared" si="0"/>
        <v>326</v>
      </c>
      <c r="I24" s="4">
        <v>813</v>
      </c>
      <c r="J24" s="43">
        <v>1139</v>
      </c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46">
        <v>7282</v>
      </c>
      <c r="H25" s="45">
        <f t="shared" si="0"/>
        <v>0</v>
      </c>
      <c r="I25" s="4">
        <v>1260</v>
      </c>
      <c r="J25" s="43">
        <v>1260</v>
      </c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46">
        <v>40515</v>
      </c>
      <c r="H26" s="45">
        <f t="shared" si="0"/>
        <v>8744</v>
      </c>
      <c r="I26" s="4">
        <v>6643</v>
      </c>
      <c r="J26" s="43">
        <v>15387</v>
      </c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46"/>
      <c r="H27" s="45">
        <f t="shared" si="0"/>
        <v>0</v>
      </c>
      <c r="I27" s="4">
        <v>1386</v>
      </c>
      <c r="J27" s="43">
        <v>1386</v>
      </c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46">
        <v>50386</v>
      </c>
      <c r="H28" s="45">
        <f t="shared" si="0"/>
        <v>4494</v>
      </c>
      <c r="I28" s="4">
        <v>5642</v>
      </c>
      <c r="J28" s="43">
        <v>10136</v>
      </c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46">
        <v>3061</v>
      </c>
      <c r="H29" s="45">
        <f t="shared" si="0"/>
        <v>145</v>
      </c>
      <c r="I29" s="4">
        <v>302</v>
      </c>
      <c r="J29" s="44">
        <v>447</v>
      </c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46">
        <v>63135</v>
      </c>
      <c r="H30" s="45">
        <f t="shared" si="0"/>
        <v>52333</v>
      </c>
      <c r="I30" s="4">
        <v>7388</v>
      </c>
      <c r="J30" s="43">
        <v>59721</v>
      </c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46">
        <v>6278</v>
      </c>
      <c r="H31" s="45">
        <f t="shared" si="0"/>
        <v>0</v>
      </c>
      <c r="I31" s="4">
        <v>305</v>
      </c>
      <c r="J31" s="44">
        <v>305</v>
      </c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46">
        <v>23584</v>
      </c>
      <c r="H32" s="45">
        <f t="shared" si="0"/>
        <v>5717</v>
      </c>
      <c r="I32" s="4">
        <v>2506</v>
      </c>
      <c r="J32" s="43">
        <v>8223</v>
      </c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46">
        <v>9532</v>
      </c>
      <c r="H33" s="45">
        <f t="shared" si="0"/>
        <v>459</v>
      </c>
      <c r="I33" s="4">
        <v>715</v>
      </c>
      <c r="J33" s="43">
        <v>1174</v>
      </c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46">
        <v>712</v>
      </c>
      <c r="H34" s="45">
        <f t="shared" si="0"/>
        <v>0</v>
      </c>
      <c r="I34" s="4">
        <v>21</v>
      </c>
      <c r="J34" s="44">
        <v>21</v>
      </c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46">
        <v>43344</v>
      </c>
      <c r="H35" s="45">
        <f t="shared" si="0"/>
        <v>11803</v>
      </c>
      <c r="I35" s="4">
        <v>5368</v>
      </c>
      <c r="J35" s="43">
        <v>17171</v>
      </c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46">
        <v>80998</v>
      </c>
      <c r="H36" s="45">
        <f t="shared" si="0"/>
        <v>43461</v>
      </c>
      <c r="I36" s="4">
        <v>8408</v>
      </c>
      <c r="J36" s="43">
        <v>51869</v>
      </c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46">
        <v>54888</v>
      </c>
      <c r="H37" s="45">
        <f t="shared" si="0"/>
        <v>15303</v>
      </c>
      <c r="I37" s="4">
        <v>31356</v>
      </c>
      <c r="J37" s="43">
        <v>46659</v>
      </c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46">
        <v>25695</v>
      </c>
      <c r="H38" s="45">
        <f t="shared" si="0"/>
        <v>15957</v>
      </c>
      <c r="I38" s="4">
        <v>5201</v>
      </c>
      <c r="J38" s="43">
        <v>21158</v>
      </c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46">
        <v>75143</v>
      </c>
      <c r="H39" s="45">
        <f t="shared" si="0"/>
        <v>14252</v>
      </c>
      <c r="I39" s="4">
        <v>4322</v>
      </c>
      <c r="J39" s="43">
        <v>18574</v>
      </c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46">
        <v>4796</v>
      </c>
      <c r="H40" s="45">
        <f t="shared" si="0"/>
        <v>0</v>
      </c>
      <c r="I40" s="4"/>
      <c r="J40" s="43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46">
        <v>6558</v>
      </c>
      <c r="H41" s="45">
        <f t="shared" si="0"/>
        <v>192</v>
      </c>
      <c r="I41" s="4">
        <v>1027</v>
      </c>
      <c r="J41" s="43">
        <v>1219</v>
      </c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46">
        <v>5020</v>
      </c>
      <c r="H42" s="45">
        <f t="shared" si="0"/>
        <v>830</v>
      </c>
      <c r="I42" s="4">
        <v>547</v>
      </c>
      <c r="J42" s="44">
        <v>1377</v>
      </c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46">
        <v>6237</v>
      </c>
      <c r="H43" s="45">
        <f t="shared" si="0"/>
        <v>0</v>
      </c>
      <c r="I43" s="4">
        <v>212</v>
      </c>
      <c r="J43" s="43">
        <v>212</v>
      </c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46">
        <v>24898</v>
      </c>
      <c r="H44" s="45">
        <f t="shared" si="0"/>
        <v>3765</v>
      </c>
      <c r="I44" s="4">
        <v>5548</v>
      </c>
      <c r="J44" s="44">
        <v>9313</v>
      </c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46">
        <v>1046</v>
      </c>
      <c r="H45" s="45">
        <f t="shared" si="0"/>
        <v>0</v>
      </c>
      <c r="I45" s="4">
        <v>61</v>
      </c>
      <c r="J45" s="43">
        <v>61</v>
      </c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46">
        <v>43460</v>
      </c>
      <c r="H46" s="45">
        <f t="shared" si="0"/>
        <v>10975</v>
      </c>
      <c r="I46" s="4">
        <v>9024</v>
      </c>
      <c r="J46" s="43">
        <v>19999</v>
      </c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46">
        <v>24821</v>
      </c>
      <c r="H47" s="45">
        <f t="shared" si="0"/>
        <v>799</v>
      </c>
      <c r="I47" s="4">
        <v>5603</v>
      </c>
      <c r="J47" s="43">
        <v>6402</v>
      </c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46">
        <v>45352</v>
      </c>
      <c r="H48" s="45">
        <f t="shared" si="0"/>
        <v>8240</v>
      </c>
      <c r="I48" s="4">
        <v>9595</v>
      </c>
      <c r="J48" s="43">
        <v>17835</v>
      </c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46">
        <v>5873</v>
      </c>
      <c r="H49" s="45">
        <f t="shared" si="0"/>
        <v>237</v>
      </c>
      <c r="I49" s="4">
        <v>1222</v>
      </c>
      <c r="J49" s="43">
        <v>1459</v>
      </c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46">
        <v>21287</v>
      </c>
      <c r="H50" s="45">
        <f t="shared" si="0"/>
        <v>1632</v>
      </c>
      <c r="I50" s="4">
        <v>6196</v>
      </c>
      <c r="J50" s="43">
        <v>7828</v>
      </c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46">
        <v>6802</v>
      </c>
      <c r="H51" s="45">
        <f t="shared" si="0"/>
        <v>0</v>
      </c>
      <c r="I51" s="4">
        <v>1365</v>
      </c>
      <c r="J51" s="18">
        <v>1365</v>
      </c>
      <c r="K51" s="16"/>
      <c r="L51" s="17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812789</v>
      </c>
      <c r="H52" s="11">
        <f>SUM(H15:H51)</f>
        <v>225009</v>
      </c>
      <c r="I52" s="11">
        <f t="shared" ref="I52" si="1">SUM(I15:I51)</f>
        <v>170780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tabSelected="1" zoomScale="90" zoomScaleNormal="90" workbookViewId="0">
      <selection activeCell="H35" sqref="H35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0" style="1" customWidth="1"/>
    <col min="10" max="10" width="12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9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40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17290</v>
      </c>
      <c r="H15" s="6">
        <f>J15-I15</f>
        <v>3716</v>
      </c>
      <c r="I15" s="6">
        <v>26289</v>
      </c>
      <c r="J15" s="57">
        <v>30005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10561</v>
      </c>
      <c r="H16" s="6">
        <f t="shared" ref="H16:H51" si="0">J16-I16</f>
        <v>251</v>
      </c>
      <c r="I16" s="6">
        <v>2462</v>
      </c>
      <c r="J16" s="57">
        <v>2713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2356</v>
      </c>
      <c r="H17" s="6"/>
      <c r="I17" s="6">
        <v>167</v>
      </c>
      <c r="J17" s="58">
        <v>167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31055</v>
      </c>
      <c r="H18" s="6">
        <f t="shared" si="0"/>
        <v>3432</v>
      </c>
      <c r="I18" s="6">
        <v>3198</v>
      </c>
      <c r="J18" s="57">
        <v>6630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6277</v>
      </c>
      <c r="H19" s="6">
        <f t="shared" si="0"/>
        <v>473</v>
      </c>
      <c r="I19" s="6">
        <v>1434</v>
      </c>
      <c r="J19" s="57">
        <v>1907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38304</v>
      </c>
      <c r="H20" s="6">
        <f t="shared" si="0"/>
        <v>6822</v>
      </c>
      <c r="I20" s="6">
        <v>9729</v>
      </c>
      <c r="J20" s="57">
        <v>16551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10775</v>
      </c>
      <c r="H21" s="6">
        <f t="shared" si="0"/>
        <v>5691</v>
      </c>
      <c r="I21" s="6">
        <v>1073</v>
      </c>
      <c r="J21" s="57">
        <v>6764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6094</v>
      </c>
      <c r="H22" s="6">
        <f t="shared" si="0"/>
        <v>954</v>
      </c>
      <c r="I22" s="6">
        <v>547</v>
      </c>
      <c r="J22" s="57">
        <v>1501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6675</v>
      </c>
      <c r="H23" s="6">
        <f t="shared" si="0"/>
        <v>630</v>
      </c>
      <c r="I23" s="6">
        <v>1008</v>
      </c>
      <c r="J23" s="57">
        <v>1638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3291</v>
      </c>
      <c r="H24" s="6">
        <f t="shared" si="0"/>
        <v>209</v>
      </c>
      <c r="I24" s="6">
        <v>550</v>
      </c>
      <c r="J24" s="58">
        <v>759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7683</v>
      </c>
      <c r="H25" s="6"/>
      <c r="I25" s="6">
        <v>2256</v>
      </c>
      <c r="J25" s="57">
        <v>2256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45284</v>
      </c>
      <c r="H26" s="6">
        <f t="shared" si="0"/>
        <v>10887</v>
      </c>
      <c r="I26" s="6">
        <v>6907</v>
      </c>
      <c r="J26" s="57">
        <v>17794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>
        <v>2335</v>
      </c>
      <c r="J27" s="57">
        <v>2335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51700</v>
      </c>
      <c r="H28" s="6">
        <f t="shared" si="0"/>
        <v>5306</v>
      </c>
      <c r="I28" s="6">
        <v>4935</v>
      </c>
      <c r="J28" s="57">
        <v>10241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3524</v>
      </c>
      <c r="H29" s="6">
        <f t="shared" si="0"/>
        <v>160</v>
      </c>
      <c r="I29" s="6">
        <v>289</v>
      </c>
      <c r="J29" s="58">
        <v>449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57036</v>
      </c>
      <c r="H30" s="6">
        <f t="shared" si="0"/>
        <v>43976</v>
      </c>
      <c r="I30" s="6">
        <v>6760</v>
      </c>
      <c r="J30" s="57">
        <v>50736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7235</v>
      </c>
      <c r="H31" s="6"/>
      <c r="I31" s="6">
        <v>300</v>
      </c>
      <c r="J31" s="58">
        <v>300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28333</v>
      </c>
      <c r="H32" s="6">
        <f t="shared" si="0"/>
        <v>5728</v>
      </c>
      <c r="I32" s="6">
        <v>1617</v>
      </c>
      <c r="J32" s="57">
        <v>7345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8935</v>
      </c>
      <c r="H33" s="6">
        <f t="shared" si="0"/>
        <v>336</v>
      </c>
      <c r="I33" s="6">
        <v>651</v>
      </c>
      <c r="J33" s="58">
        <v>987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889</v>
      </c>
      <c r="H34" s="6"/>
      <c r="I34" s="6">
        <v>23</v>
      </c>
      <c r="J34" s="58">
        <v>23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39291</v>
      </c>
      <c r="H35" s="6">
        <f t="shared" si="0"/>
        <v>-31237</v>
      </c>
      <c r="I35" s="6">
        <v>47678</v>
      </c>
      <c r="J35" s="57">
        <v>16441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95146</v>
      </c>
      <c r="H36" s="6">
        <f t="shared" si="0"/>
        <v>-7182</v>
      </c>
      <c r="I36" s="6">
        <v>8875</v>
      </c>
      <c r="J36" s="57">
        <v>1693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49491</v>
      </c>
      <c r="H37" s="6">
        <f t="shared" si="0"/>
        <v>17030</v>
      </c>
      <c r="I37" s="6">
        <v>31193</v>
      </c>
      <c r="J37" s="57">
        <v>48223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27209</v>
      </c>
      <c r="H38" s="6">
        <f t="shared" si="0"/>
        <v>13685</v>
      </c>
      <c r="I38" s="6">
        <v>4356</v>
      </c>
      <c r="J38" s="57">
        <v>18041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69834</v>
      </c>
      <c r="H39" s="6">
        <f t="shared" si="0"/>
        <v>17832</v>
      </c>
      <c r="I39" s="6">
        <v>4782</v>
      </c>
      <c r="J39" s="57">
        <v>22614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3946</v>
      </c>
      <c r="H40" s="6"/>
      <c r="I40" s="6"/>
      <c r="J40" s="58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7430</v>
      </c>
      <c r="H41" s="6">
        <f t="shared" si="0"/>
        <v>107</v>
      </c>
      <c r="I41" s="6">
        <v>656</v>
      </c>
      <c r="J41" s="58">
        <v>763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5251</v>
      </c>
      <c r="H42" s="6">
        <f t="shared" si="0"/>
        <v>453</v>
      </c>
      <c r="I42" s="6">
        <v>601</v>
      </c>
      <c r="J42" s="57">
        <v>1054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7224</v>
      </c>
      <c r="H43" s="6">
        <f t="shared" si="0"/>
        <v>0</v>
      </c>
      <c r="I43" s="6">
        <v>196</v>
      </c>
      <c r="J43" s="58">
        <v>196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27694</v>
      </c>
      <c r="H44" s="6">
        <f t="shared" si="0"/>
        <v>3643</v>
      </c>
      <c r="I44" s="6">
        <v>4917</v>
      </c>
      <c r="J44" s="57">
        <v>8560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1328</v>
      </c>
      <c r="H45" s="6"/>
      <c r="I45" s="6">
        <v>229</v>
      </c>
      <c r="J45" s="58">
        <v>229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39057</v>
      </c>
      <c r="H46" s="6">
        <f t="shared" si="0"/>
        <v>9481</v>
      </c>
      <c r="I46" s="6">
        <v>7668</v>
      </c>
      <c r="J46" s="57">
        <v>17149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26368</v>
      </c>
      <c r="H47" s="6">
        <f t="shared" si="0"/>
        <v>722</v>
      </c>
      <c r="I47" s="6">
        <v>4746</v>
      </c>
      <c r="J47" s="57">
        <v>5468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47540</v>
      </c>
      <c r="H48" s="6">
        <f t="shared" si="0"/>
        <v>6702</v>
      </c>
      <c r="I48" s="6">
        <v>10485</v>
      </c>
      <c r="J48" s="57">
        <v>17187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7020</v>
      </c>
      <c r="H49" s="6">
        <f t="shared" si="0"/>
        <v>337</v>
      </c>
      <c r="I49" s="6">
        <v>943</v>
      </c>
      <c r="J49" s="57">
        <v>1280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20279</v>
      </c>
      <c r="H50" s="6">
        <f t="shared" si="0"/>
        <v>1496</v>
      </c>
      <c r="I50" s="6">
        <v>4529</v>
      </c>
      <c r="J50" s="57">
        <v>6025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6902</v>
      </c>
      <c r="H51" s="6"/>
      <c r="I51" s="6">
        <v>1168</v>
      </c>
      <c r="J51" s="57">
        <v>1168</v>
      </c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824307</v>
      </c>
      <c r="H52" s="11">
        <f>SUM(H15:H51)</f>
        <v>121640</v>
      </c>
      <c r="I52" s="11">
        <f>SUM(I15:I51)</f>
        <v>205552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4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1.42578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69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8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8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8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8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8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28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8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8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7"/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B4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2.5703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10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9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9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0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9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9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9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9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9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9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9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9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9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9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9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9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9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0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9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9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0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9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9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9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9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9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0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9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9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0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9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0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9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9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9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9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9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9"/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opLeftCell="A4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11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1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1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2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1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1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1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1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1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1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1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1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1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1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1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1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1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1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1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1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2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1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1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1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1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1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2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1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1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1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1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2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1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1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1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1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1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1"/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zoomScale="80" zoomScaleNormal="8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8" t="s">
        <v>39</v>
      </c>
      <c r="I1" s="48"/>
    </row>
    <row r="2" spans="1:13" x14ac:dyDescent="0.2">
      <c r="H2" s="48" t="s">
        <v>26</v>
      </c>
      <c r="I2" s="48"/>
    </row>
    <row r="3" spans="1:13" x14ac:dyDescent="0.2">
      <c r="H3" s="48" t="s">
        <v>27</v>
      </c>
      <c r="I3" s="48"/>
    </row>
    <row r="4" spans="1:13" x14ac:dyDescent="0.2">
      <c r="H4" s="48" t="s">
        <v>28</v>
      </c>
      <c r="I4" s="48"/>
    </row>
    <row r="5" spans="1:13" x14ac:dyDescent="0.2">
      <c r="H5" s="48" t="s">
        <v>29</v>
      </c>
      <c r="I5" s="48"/>
    </row>
    <row r="6" spans="1:13" x14ac:dyDescent="0.2">
      <c r="H6" s="48" t="s">
        <v>30</v>
      </c>
      <c r="I6" s="48"/>
    </row>
    <row r="7" spans="1:13" x14ac:dyDescent="0.2">
      <c r="H7" s="48" t="s">
        <v>3</v>
      </c>
      <c r="I7" s="48"/>
    </row>
    <row r="9" spans="1:13" ht="12.75" customHeight="1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2"/>
    </row>
    <row r="10" spans="1:13" ht="30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2"/>
    </row>
    <row r="12" spans="1:13" x14ac:dyDescent="0.2">
      <c r="A12" s="50" t="s">
        <v>0</v>
      </c>
      <c r="B12" s="53" t="s">
        <v>1</v>
      </c>
      <c r="C12" s="54" t="s">
        <v>2</v>
      </c>
      <c r="D12" s="53" t="s">
        <v>5</v>
      </c>
      <c r="E12" s="53"/>
      <c r="F12" s="53"/>
      <c r="G12" s="53"/>
      <c r="H12" s="53"/>
      <c r="I12" s="53"/>
    </row>
    <row r="13" spans="1:13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3" ht="28.5" customHeight="1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3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3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4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3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3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3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3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3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3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3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3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3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3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3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3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3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3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3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3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4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3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3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3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3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3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4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3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3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4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3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4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3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3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3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3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3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3"/>
      <c r="K51" s="8"/>
      <c r="L51" s="8"/>
      <c r="M51" s="8"/>
    </row>
    <row r="52" spans="1:13" ht="13.5" customHeight="1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B33-8190-424B-8AAB-8FCDDFAD4AB8}">
  <dimension ref="A1:K52"/>
  <sheetViews>
    <sheetView workbookViewId="0">
      <selection activeCell="F49" sqref="F49"/>
    </sheetView>
  </sheetViews>
  <sheetFormatPr defaultRowHeight="12.75" outlineLevelCol="1" x14ac:dyDescent="0.2"/>
  <cols>
    <col min="2" max="2" width="18.28515625" customWidth="1"/>
    <col min="10" max="10" width="0" hidden="1" customWidth="1" outlineLevel="1"/>
    <col min="11" max="11" width="9.140625" collapsed="1"/>
  </cols>
  <sheetData>
    <row r="1" spans="1:10" x14ac:dyDescent="0.2">
      <c r="A1" s="1"/>
      <c r="B1" s="1"/>
      <c r="C1" s="1"/>
      <c r="D1" s="1"/>
      <c r="E1" s="1"/>
      <c r="F1" s="1"/>
      <c r="G1" s="1"/>
      <c r="H1" s="48" t="s">
        <v>39</v>
      </c>
      <c r="I1" s="48"/>
    </row>
    <row r="2" spans="1:10" x14ac:dyDescent="0.2">
      <c r="A2" s="1"/>
      <c r="B2" s="1"/>
      <c r="C2" s="1"/>
      <c r="D2" s="1"/>
      <c r="E2" s="1"/>
      <c r="F2" s="1"/>
      <c r="G2" s="1"/>
      <c r="H2" s="48" t="s">
        <v>26</v>
      </c>
      <c r="I2" s="48"/>
    </row>
    <row r="3" spans="1:10" x14ac:dyDescent="0.2">
      <c r="A3" s="1"/>
      <c r="B3" s="1"/>
      <c r="C3" s="1"/>
      <c r="D3" s="1"/>
      <c r="E3" s="1"/>
      <c r="F3" s="1"/>
      <c r="G3" s="1"/>
      <c r="H3" s="48" t="s">
        <v>27</v>
      </c>
      <c r="I3" s="48"/>
    </row>
    <row r="4" spans="1:10" x14ac:dyDescent="0.2">
      <c r="A4" s="1"/>
      <c r="B4" s="1"/>
      <c r="C4" s="1"/>
      <c r="D4" s="1"/>
      <c r="E4" s="1"/>
      <c r="F4" s="1"/>
      <c r="G4" s="1"/>
      <c r="H4" s="48" t="s">
        <v>28</v>
      </c>
      <c r="I4" s="48"/>
    </row>
    <row r="5" spans="1:10" x14ac:dyDescent="0.2">
      <c r="A5" s="1"/>
      <c r="B5" s="1"/>
      <c r="C5" s="1"/>
      <c r="D5" s="1"/>
      <c r="E5" s="1"/>
      <c r="F5" s="1"/>
      <c r="G5" s="1"/>
      <c r="H5" s="48" t="s">
        <v>29</v>
      </c>
      <c r="I5" s="48"/>
    </row>
    <row r="6" spans="1:10" x14ac:dyDescent="0.2">
      <c r="A6" s="1"/>
      <c r="B6" s="1"/>
      <c r="C6" s="1"/>
      <c r="D6" s="1"/>
      <c r="E6" s="1"/>
      <c r="F6" s="1"/>
      <c r="G6" s="1"/>
      <c r="H6" s="48" t="s">
        <v>30</v>
      </c>
      <c r="I6" s="48"/>
    </row>
    <row r="7" spans="1:10" x14ac:dyDescent="0.2">
      <c r="A7" s="1"/>
      <c r="B7" s="1"/>
      <c r="C7" s="1"/>
      <c r="D7" s="1"/>
      <c r="E7" s="1"/>
      <c r="F7" s="1"/>
      <c r="G7" s="1"/>
      <c r="H7" s="48" t="s">
        <v>3</v>
      </c>
      <c r="I7" s="48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49" t="s">
        <v>31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49"/>
      <c r="B10" s="49"/>
      <c r="C10" s="49"/>
      <c r="D10" s="49"/>
      <c r="E10" s="49"/>
      <c r="F10" s="49"/>
      <c r="G10" s="49"/>
      <c r="H10" s="49"/>
      <c r="I10" s="49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50" t="s">
        <v>0</v>
      </c>
      <c r="B12" s="53" t="s">
        <v>1</v>
      </c>
      <c r="C12" s="54" t="s">
        <v>2</v>
      </c>
      <c r="D12" s="53" t="s">
        <v>6</v>
      </c>
      <c r="E12" s="53"/>
      <c r="F12" s="53"/>
      <c r="G12" s="53"/>
      <c r="H12" s="53"/>
      <c r="I12" s="53"/>
    </row>
    <row r="13" spans="1:10" x14ac:dyDescent="0.2">
      <c r="A13" s="51"/>
      <c r="B13" s="53"/>
      <c r="C13" s="55"/>
      <c r="D13" s="3" t="s">
        <v>32</v>
      </c>
      <c r="E13" s="3" t="s">
        <v>33</v>
      </c>
      <c r="F13" s="3" t="s">
        <v>34</v>
      </c>
      <c r="G13" s="53" t="s">
        <v>35</v>
      </c>
      <c r="H13" s="53"/>
      <c r="I13" s="53"/>
    </row>
    <row r="14" spans="1:10" ht="89.25" x14ac:dyDescent="0.2">
      <c r="A14" s="52"/>
      <c r="B14" s="53"/>
      <c r="C14" s="5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0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153099</v>
      </c>
      <c r="H15" s="6">
        <f>январь!H15+февраль!H15+март!H15+апрель!H15+май!H15+июнь!H15+июль!H15+август!H15+сентябрь!H15+октябрь!H15+ноябрь!H15+декабрь!H15</f>
        <v>42835</v>
      </c>
      <c r="I15" s="6">
        <f>январь!I15+февраль!I15+март!I15+апрель!I15+май!I15+июнь!I15+июль!I15+август!I15+сентябрь!I15+октябрь!I15+ноябрь!I15+декабрь!I15</f>
        <v>329716</v>
      </c>
      <c r="J15" s="26">
        <f>H15+I15</f>
        <v>372551</v>
      </c>
    </row>
    <row r="16" spans="1:10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110416</v>
      </c>
      <c r="H16" s="6">
        <f>январь!H16+февраль!H16+март!H16+апрель!H16+май!H16+июнь!H16+июль!H16+август!H16+сентябрь!H16+октябрь!H16+ноябрь!H16+декабрь!H16</f>
        <v>14653</v>
      </c>
      <c r="I16" s="6">
        <f>январь!I16+февраль!I16+март!I16+апрель!I16+май!I16+июнь!I16+июль!I16+август!I16+сентябрь!I16+октябрь!I16+ноябрь!I16+декабрь!I16</f>
        <v>57455</v>
      </c>
      <c r="J16" s="26">
        <f t="shared" ref="J16:J51" si="0">H16+I16</f>
        <v>72108</v>
      </c>
    </row>
    <row r="17" spans="1:10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18064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2450</v>
      </c>
      <c r="J17" s="26">
        <f t="shared" si="0"/>
        <v>2450</v>
      </c>
    </row>
    <row r="18" spans="1:10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380068</v>
      </c>
      <c r="H18" s="6">
        <f>январь!H18+февраль!H18+март!H18+апрель!H18+май!H18+июнь!H18+июль!H18+август!H18+сентябрь!H18+октябрь!H18+ноябрь!H18+декабрь!H18</f>
        <v>68714</v>
      </c>
      <c r="I18" s="6">
        <f>январь!I18+февраль!I18+март!I18+апрель!I18+май!I18+июнь!I18+июль!I18+август!I18+сентябрь!I18+октябрь!I18+ноябрь!I18+декабрь!I18</f>
        <v>62442</v>
      </c>
      <c r="J18" s="26">
        <f t="shared" si="0"/>
        <v>131156</v>
      </c>
    </row>
    <row r="19" spans="1:10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56975</v>
      </c>
      <c r="H19" s="6">
        <f>январь!H19+февраль!H19+март!H19+апрель!H19+май!H19+июнь!H19+июль!H19+август!H19+сентябрь!H19+октябрь!H19+ноябрь!H19+декабрь!H19</f>
        <v>3658</v>
      </c>
      <c r="I19" s="6">
        <f>январь!I19+февраль!I19+март!I19+апрель!I19+май!I19+июнь!I19+июль!I19+август!I19+сентябрь!I19+октябрь!I19+ноябрь!I19+декабрь!I19</f>
        <v>20146</v>
      </c>
      <c r="J19" s="26">
        <f t="shared" si="0"/>
        <v>23804</v>
      </c>
    </row>
    <row r="20" spans="1:10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339336</v>
      </c>
      <c r="H20" s="6">
        <f>январь!H20+февраль!H20+март!H20+апрель!H20+май!H20+июнь!H20+июль!H20+август!H20+сентябрь!H20+октябрь!H20+ноябрь!H20+декабрь!H20</f>
        <v>218687</v>
      </c>
      <c r="I20" s="6">
        <f>январь!I20+февраль!I20+март!I20+апрель!I20+май!I20+июнь!I20+июль!I20+август!I20+сентябрь!I20+октябрь!I20+ноябрь!I20+декабрь!I20</f>
        <v>167255</v>
      </c>
      <c r="J20" s="26">
        <f t="shared" si="0"/>
        <v>385942</v>
      </c>
    </row>
    <row r="21" spans="1:10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95426</v>
      </c>
      <c r="H21" s="6">
        <f>январь!H21+февраль!H21+март!H21+апрель!H21+май!H21+июнь!H21+июль!H21+август!H21+сентябрь!H21+октябрь!H21+ноябрь!H21+декабрь!H21</f>
        <v>73612</v>
      </c>
      <c r="I21" s="6">
        <f>январь!I21+февраль!I21+март!I21+апрель!I21+май!I21+июнь!I21+июль!I21+август!I21+сентябрь!I21+октябрь!I21+ноябрь!I21+декабрь!I21</f>
        <v>32707</v>
      </c>
      <c r="J21" s="26">
        <f t="shared" si="0"/>
        <v>106319</v>
      </c>
    </row>
    <row r="22" spans="1:10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48184</v>
      </c>
      <c r="H22" s="6">
        <f>январь!H22+февраль!H22+март!H22+апрель!H22+май!H22+июнь!H22+июль!H22+август!H22+сентябрь!H22+октябрь!H22+ноябрь!H22+декабрь!H22</f>
        <v>20358</v>
      </c>
      <c r="I22" s="6">
        <f>январь!I22+февраль!I22+март!I22+апрель!I22+май!I22+июнь!I22+июль!I22+август!I22+сентябрь!I22+октябрь!I22+ноябрь!I22+декабрь!I22</f>
        <v>20194</v>
      </c>
      <c r="J22" s="26">
        <f t="shared" si="0"/>
        <v>40552</v>
      </c>
    </row>
    <row r="23" spans="1:10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47861</v>
      </c>
      <c r="H23" s="6">
        <f>январь!H23+февраль!H23+март!H23+апрель!H23+май!H23+июнь!H23+июль!H23+август!H23+сентябрь!H23+октябрь!H23+ноябрь!H23+декабрь!H23</f>
        <v>3742</v>
      </c>
      <c r="I23" s="6">
        <f>январь!I23+февраль!I23+март!I23+апрель!I23+май!I23+июнь!I23+июль!I23+август!I23+сентябрь!I23+октябрь!I23+ноябрь!I23+декабрь!I23</f>
        <v>28420</v>
      </c>
      <c r="J23" s="26">
        <f t="shared" si="0"/>
        <v>32162</v>
      </c>
    </row>
    <row r="24" spans="1:10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23106</v>
      </c>
      <c r="H24" s="6">
        <f>январь!H24+февраль!H24+март!H24+апрель!H24+май!H24+июнь!H24+июль!H24+август!H24+сентябрь!H24+октябрь!H24+ноябрь!H24+декабрь!H24</f>
        <v>7000</v>
      </c>
      <c r="I24" s="6">
        <f>январь!I24+февраль!I24+март!I24+апрель!I24+май!I24+июнь!I24+июль!I24+август!I24+сентябрь!I24+октябрь!I24+ноябрь!I24+декабрь!I24</f>
        <v>10229</v>
      </c>
      <c r="J24" s="26">
        <f t="shared" si="0"/>
        <v>17229</v>
      </c>
    </row>
    <row r="25" spans="1:10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85823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32245</v>
      </c>
      <c r="J25" s="26">
        <f t="shared" si="0"/>
        <v>32245</v>
      </c>
    </row>
    <row r="26" spans="1:10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515056</v>
      </c>
      <c r="H26" s="6">
        <f>январь!H26+февраль!H26+март!H26+апрель!H26+май!H26+июнь!H26+июль!H26+август!H26+сентябрь!H26+октябрь!H26+ноябрь!H26+декабрь!H26</f>
        <v>111756</v>
      </c>
      <c r="I26" s="6">
        <f>январь!I26+февраль!I26+март!I26+апрель!I26+май!I26+июнь!I26+июль!I26+август!I26+сентябрь!I26+октябрь!I26+ноябрь!I26+декабрь!I26</f>
        <v>130674</v>
      </c>
      <c r="J26" s="26">
        <f t="shared" si="0"/>
        <v>242430</v>
      </c>
    </row>
    <row r="27" spans="1:10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166423</v>
      </c>
      <c r="H27" s="6">
        <f>январь!H27+февраль!H27+март!H27+апрель!H27+май!H27+июнь!H27+июль!H27+август!H27+сентябрь!H27+октябрь!H27+ноябрь!H27+декабрь!H27</f>
        <v>22</v>
      </c>
      <c r="I27" s="6">
        <f>январь!I27+февраль!I27+март!I27+апрель!I27+май!I27+июнь!I27+июль!I27+август!I27+сентябрь!I27+октябрь!I27+ноябрь!I27+декабрь!I27</f>
        <v>37572</v>
      </c>
      <c r="J27" s="26">
        <f t="shared" si="0"/>
        <v>37594</v>
      </c>
    </row>
    <row r="28" spans="1:10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454541</v>
      </c>
      <c r="H28" s="6">
        <f>январь!H28+февраль!H28+март!H28+апрель!H28+май!H28+июнь!H28+июль!H28+август!H28+сентябрь!H28+октябрь!H28+ноябрь!H28+декабрь!H28</f>
        <v>50569</v>
      </c>
      <c r="I28" s="6">
        <f>январь!I28+февраль!I28+март!I28+апрель!I28+май!I28+июнь!I28+июль!I28+август!I28+сентябрь!I28+октябрь!I28+ноябрь!I28+декабрь!I28</f>
        <v>117988</v>
      </c>
      <c r="J28" s="26">
        <f t="shared" si="0"/>
        <v>168557</v>
      </c>
    </row>
    <row r="29" spans="1:10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30964</v>
      </c>
      <c r="H29" s="6">
        <f>январь!H29+февраль!H29+март!H29+апрель!H29+май!H29+июнь!H29+июль!H29+август!H29+сентябрь!H29+октябрь!H29+ноябрь!H29+декабрь!H29</f>
        <v>1012</v>
      </c>
      <c r="I29" s="6">
        <f>январь!I29+февраль!I29+март!I29+апрель!I29+май!I29+июнь!I29+июль!I29+август!I29+сентябрь!I29+октябрь!I29+ноябрь!I29+декабрь!I29</f>
        <v>6210</v>
      </c>
      <c r="J29" s="26">
        <f t="shared" si="0"/>
        <v>7222</v>
      </c>
    </row>
    <row r="30" spans="1:10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511168</v>
      </c>
      <c r="H30" s="6">
        <f>январь!H30+февраль!H30+март!H30+апрель!H30+май!H30+июнь!H30+июль!H30+август!H30+сентябрь!H30+октябрь!H30+ноябрь!H30+декабрь!H30</f>
        <v>466891</v>
      </c>
      <c r="I30" s="6">
        <f>январь!I30+февраль!I30+март!I30+апрель!I30+май!I30+июнь!I30+июль!I30+август!I30+сентябрь!I30+октябрь!I30+ноябрь!I30+декабрь!I30</f>
        <v>98656</v>
      </c>
      <c r="J30" s="26">
        <f t="shared" si="0"/>
        <v>565547</v>
      </c>
    </row>
    <row r="31" spans="1:10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94487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6387</v>
      </c>
      <c r="J31" s="26">
        <f t="shared" si="0"/>
        <v>6387</v>
      </c>
    </row>
    <row r="32" spans="1:10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230942</v>
      </c>
      <c r="H32" s="6">
        <f>январь!H32+февраль!H32+март!H32+апрель!H32+май!H32+июнь!H32+июль!H32+август!H32+сентябрь!H32+октябрь!H32+ноябрь!H32+декабрь!H32</f>
        <v>71463</v>
      </c>
      <c r="I32" s="6">
        <f>январь!I32+февраль!I32+март!I32+апрель!I32+май!I32+июнь!I32+июль!I32+август!I32+сентябрь!I32+октябрь!I32+ноябрь!I32+декабрь!I32</f>
        <v>57119</v>
      </c>
      <c r="J32" s="26">
        <f t="shared" si="0"/>
        <v>128582</v>
      </c>
    </row>
    <row r="33" spans="1:10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73254</v>
      </c>
      <c r="H33" s="6">
        <f>январь!H33+февраль!H33+март!H33+апрель!H33+май!H33+июнь!H33+июль!H33+август!H33+сентябрь!H33+октябрь!H33+ноябрь!H33+декабрь!H33</f>
        <v>795</v>
      </c>
      <c r="I33" s="6">
        <f>январь!I33+февраль!I33+март!I33+апрель!I33+май!I33+июнь!I33+июль!I33+август!I33+сентябрь!I33+октябрь!I33+ноябрь!I33+декабрь!I33</f>
        <v>27983</v>
      </c>
      <c r="J33" s="26">
        <f t="shared" si="0"/>
        <v>28778</v>
      </c>
    </row>
    <row r="34" spans="1:10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5370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734</v>
      </c>
      <c r="J34" s="26">
        <f t="shared" si="0"/>
        <v>734</v>
      </c>
    </row>
    <row r="35" spans="1:10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496233</v>
      </c>
      <c r="H35" s="6">
        <f>январь!H35+февраль!H35+март!H35+апрель!H35+май!H35+июнь!H35+июль!H35+август!H35+сентябрь!H35+октябрь!H35+ноябрь!H35+декабрь!H35</f>
        <v>151323</v>
      </c>
      <c r="I35" s="6">
        <f>январь!I35+февраль!I35+март!I35+апрель!I35+май!I35+июнь!I35+июль!I35+август!I35+сентябрь!I35+октябрь!I35+ноябрь!I35+декабрь!I35</f>
        <v>140167</v>
      </c>
      <c r="J35" s="26">
        <f t="shared" si="0"/>
        <v>291490</v>
      </c>
    </row>
    <row r="36" spans="1:10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736479</v>
      </c>
      <c r="H36" s="6">
        <f>январь!H36+февраль!H36+март!H36+апрель!H36+май!H36+июнь!H36+июль!H36+август!H36+сентябрь!H36+октябрь!H36+ноябрь!H36+декабрь!H36</f>
        <v>200303</v>
      </c>
      <c r="I36" s="6">
        <f>январь!I36+февраль!I36+март!I36+апрель!I36+май!I36+июнь!I36+июль!I36+август!I36+сентябрь!I36+октябрь!I36+ноябрь!I36+декабрь!I36</f>
        <v>226674</v>
      </c>
      <c r="J36" s="26">
        <f t="shared" si="0"/>
        <v>426977</v>
      </c>
    </row>
    <row r="37" spans="1:10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563161</v>
      </c>
      <c r="H37" s="6">
        <f>январь!H37+февраль!H37+март!H37+апрель!H37+май!H37+июнь!H37+июль!H37+август!H37+сентябрь!H37+октябрь!H37+ноябрь!H37+декабрь!H37</f>
        <v>178629</v>
      </c>
      <c r="I37" s="6">
        <f>январь!I37+февраль!I37+март!I37+апрель!I37+май!I37+июнь!I37+июль!I37+август!I37+сентябрь!I37+октябрь!I37+ноябрь!I37+декабрь!I37</f>
        <v>495237</v>
      </c>
      <c r="J37" s="26">
        <f t="shared" si="0"/>
        <v>673866</v>
      </c>
    </row>
    <row r="38" spans="1:10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240298</v>
      </c>
      <c r="H38" s="6">
        <f>январь!H38+февраль!H38+март!H38+апрель!H38+май!H38+июнь!H38+июль!H38+август!H38+сентябрь!H38+октябрь!H38+ноябрь!H38+декабрь!H38</f>
        <v>164885</v>
      </c>
      <c r="I38" s="6">
        <f>январь!I38+февраль!I38+март!I38+апрель!I38+май!I38+июнь!I38+июль!I38+август!I38+сентябрь!I38+октябрь!I38+ноябрь!I38+декабрь!I38</f>
        <v>118205</v>
      </c>
      <c r="J38" s="26">
        <f t="shared" si="0"/>
        <v>283090</v>
      </c>
    </row>
    <row r="39" spans="1:10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689774</v>
      </c>
      <c r="H39" s="6">
        <f>январь!H39+февраль!H39+март!H39+апрель!H39+май!H39+июнь!H39+июль!H39+август!H39+сентябрь!H39+октябрь!H39+ноябрь!H39+декабрь!H39</f>
        <v>209581</v>
      </c>
      <c r="I39" s="6">
        <f>январь!I39+февраль!I39+март!I39+апрель!I39+май!I39+июнь!I39+июль!I39+август!I39+сентябрь!I39+октябрь!I39+ноябрь!I39+декабрь!I39</f>
        <v>153956</v>
      </c>
      <c r="J39" s="26">
        <f t="shared" si="0"/>
        <v>363537</v>
      </c>
    </row>
    <row r="40" spans="1:10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21053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январь!I40+февраль!I40+март!I40+апрель!I40+май!I40+июнь!I41+июль!I40+август!I40+сентябрь!I40+октябрь!I40+ноябрь!I40+декабрь!I40</f>
        <v>2148</v>
      </c>
      <c r="J40" s="26">
        <f t="shared" si="0"/>
        <v>2148</v>
      </c>
    </row>
    <row r="41" spans="1:10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62733</v>
      </c>
      <c r="H41" s="6">
        <f>январь!H41+февраль!H41+март!H41+апрель!H41+май!H41+июнь!H41+июль!H41+август!H41+сентябрь!H41+октябрь!H41+ноябрь!H41+декабрь!H41</f>
        <v>6713</v>
      </c>
      <c r="I41" s="6">
        <f>январь!I41+февраль!I41+март!I41+апрель!I41+май!I41+июнь!I42+июль!I41+август!I41+сентябрь!I41+октябрь!I41+ноябрь!I41+декабрь!I41</f>
        <v>19248</v>
      </c>
      <c r="J41" s="26">
        <f t="shared" si="0"/>
        <v>25961</v>
      </c>
    </row>
    <row r="42" spans="1:10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51127</v>
      </c>
      <c r="H42" s="6">
        <f>январь!H42+февраль!H42+март!H42+апрель!H42+май!H42+июнь!H42+июль!H42+август!H42+сентябрь!H42+октябрь!H42+ноябрь!H42+декабрь!H42</f>
        <v>15746</v>
      </c>
      <c r="I42" s="6">
        <f>январь!I42+февраль!I42+март!I42+апрель!I42+май!I42+июнь!I43+июль!I42+август!I42+сентябрь!I42+октябрь!I42+ноябрь!I42+декабрь!I42</f>
        <v>14019</v>
      </c>
      <c r="J42" s="26">
        <f t="shared" si="0"/>
        <v>29765</v>
      </c>
    </row>
    <row r="43" spans="1:10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46985</v>
      </c>
      <c r="H43" s="6">
        <f>январь!H43+февраль!H43+март!H43+апрель!H43+май!H43+июнь!H43+июль!H43+август!H43+сентябрь!H43+октябрь!H43+ноябрь!H43+декабрь!H43</f>
        <v>150</v>
      </c>
      <c r="I43" s="6">
        <f>январь!I43+февраль!I43+март!I43+апрель!I43+май!I43+июнь!I44+июль!I43+август!I43+сентябрь!I43+октябрь!I43+ноябрь!I43+декабрь!I43</f>
        <v>16764</v>
      </c>
      <c r="J43" s="26">
        <f t="shared" si="0"/>
        <v>16914</v>
      </c>
    </row>
    <row r="44" spans="1:10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287467</v>
      </c>
      <c r="H44" s="6">
        <f>январь!H44+февраль!H44+март!H44+апрель!H44+май!H44+июнь!H44+июль!H44+август!H44+сентябрь!H44+октябрь!H44+ноябрь!H44+декабрь!H44</f>
        <v>43616</v>
      </c>
      <c r="I44" s="6">
        <f>январь!I44+февраль!I44+март!I44+апрель!I44+май!I44+июнь!I45+июль!I44+август!I44+сентябрь!I44+октябрь!I44+ноябрь!I44+декабрь!I44</f>
        <v>105239</v>
      </c>
      <c r="J44" s="26">
        <f t="shared" si="0"/>
        <v>148855</v>
      </c>
    </row>
    <row r="45" spans="1:10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6409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январь!I45+февраль!I45+март!I45+апрель!I45+май!I45+июнь!I46+июль!I45+август!I45+сентябрь!I45+октябрь!I45+ноябрь!I45+декабрь!I45</f>
        <v>15637</v>
      </c>
      <c r="J45" s="26">
        <f t="shared" si="0"/>
        <v>15637</v>
      </c>
    </row>
    <row r="46" spans="1:10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434394</v>
      </c>
      <c r="H46" s="6">
        <f>январь!H46+февраль!H46+март!H46+апрель!H46+май!H46+июнь!H46+июль!H46+август!H46+сентябрь!H46+октябрь!H46+ноябрь!H46+декабрь!H46</f>
        <v>95004</v>
      </c>
      <c r="I46" s="6">
        <f>январь!I46+февраль!I46+март!I46+апрель!I46+май!I46+июнь!I47+июль!I46+август!I46+сентябрь!I46+октябрь!I46+ноябрь!I46+декабрь!I46</f>
        <v>106574</v>
      </c>
      <c r="J46" s="26">
        <f t="shared" si="0"/>
        <v>201578</v>
      </c>
    </row>
    <row r="47" spans="1:10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187787</v>
      </c>
      <c r="H47" s="6">
        <f>январь!H47+февраль!H47+март!H47+апрель!H47+май!H47+июнь!H47+июль!H47+август!H47+сентябрь!H47+октябрь!H47+ноябрь!H47+декабрь!H47</f>
        <v>6396</v>
      </c>
      <c r="I47" s="6">
        <f>январь!I47+февраль!I47+март!I47+апрель!I47+май!I47+июнь!I48+июль!I47+август!I47+сентябрь!I47+октябрь!I47+ноябрь!I47+декабрь!I47</f>
        <v>92797</v>
      </c>
      <c r="J47" s="26">
        <f t="shared" si="0"/>
        <v>99193</v>
      </c>
    </row>
    <row r="48" spans="1:10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650291</v>
      </c>
      <c r="H48" s="6">
        <f>январь!H48+февраль!H48+март!H48+апрель!H48+май!H48+июнь!H48+июль!H48+август!H48+сентябрь!H48+октябрь!H48+ноябрь!H48+декабрь!H48</f>
        <v>132791</v>
      </c>
      <c r="I48" s="6">
        <f>январь!I48+февраль!I48+март!I48+апрель!I48+май!I48+июнь!I49+июль!I48+август!I48+сентябрь!I48+октябрь!I48+ноябрь!I48+декабрь!I48</f>
        <v>122508</v>
      </c>
      <c r="J48" s="26">
        <f t="shared" si="0"/>
        <v>255299</v>
      </c>
    </row>
    <row r="49" spans="1:10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48834</v>
      </c>
      <c r="H49" s="6">
        <f>январь!H49+февраль!H49+март!H49+апрель!H49+май!H49+июнь!H49+июль!H49+август!H49+сентябрь!H49+октябрь!H49+ноябрь!H49+декабрь!H49</f>
        <v>6154</v>
      </c>
      <c r="I49" s="6">
        <f>январь!I49+февраль!I49+март!I49+апрель!I49+май!I49+июнь!I50+июль!I49+август!I49+сентябрь!I49+октябрь!I49+ноябрь!I49+декабрь!I49</f>
        <v>27740</v>
      </c>
      <c r="J49" s="26">
        <f t="shared" si="0"/>
        <v>33894</v>
      </c>
    </row>
    <row r="50" spans="1:10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210887</v>
      </c>
      <c r="H50" s="6">
        <f>январь!H50+февраль!H50+март!H50+апрель!H50+май!H50+июнь!H50+июль!H50+август!H50+сентябрь!H50+октябрь!H50+ноябрь!H50+декабрь!H50</f>
        <v>9214</v>
      </c>
      <c r="I50" s="6">
        <f>январь!I50+февраль!I50+март!I50+апрель!I50+май!I50+июнь!I51+июль!I50+август!I50+сентябрь!I50+октябрь!I50+ноябрь!I50+декабрь!I50</f>
        <v>85869</v>
      </c>
      <c r="J50" s="26">
        <f t="shared" si="0"/>
        <v>95083</v>
      </c>
    </row>
    <row r="51" spans="1:10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47535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январь!I51+февраль!I51+март!I51+апрель!I51+май!I51+июнь!#REF!+июль!I51+август!I51+сентябрь!I51+октябрь!I51+ноябрь!I51+декабрь!I51</f>
        <v>#REF!</v>
      </c>
      <c r="J51" s="26" t="e">
        <f t="shared" si="0"/>
        <v>#REF!</v>
      </c>
    </row>
    <row r="52" spans="1:10" x14ac:dyDescent="0.2">
      <c r="A52" s="47" t="s">
        <v>4</v>
      </c>
      <c r="B52" s="4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8222010</v>
      </c>
      <c r="H52" s="11">
        <f t="shared" si="1"/>
        <v>2376272</v>
      </c>
      <c r="I52" s="11" t="e">
        <f t="shared" si="1"/>
        <v>#REF!</v>
      </c>
      <c r="J52" s="26" t="e">
        <f>H52+I52</f>
        <v>#REF!</v>
      </c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2021-03-04T16:01:59Z</cp:lastPrinted>
  <dcterms:created xsi:type="dcterms:W3CDTF">2010-03-12T06:02:23Z</dcterms:created>
  <dcterms:modified xsi:type="dcterms:W3CDTF">2025-09-18T13:41:08Z</dcterms:modified>
</cp:coreProperties>
</file>