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DE0987D4-B0F8-4902-BC20-3AFD9D944D76}" xr6:coauthVersionLast="47" xr6:coauthVersionMax="47" xr10:uidLastSave="{00000000-0000-0000-0000-000000000000}"/>
  <bookViews>
    <workbookView xWindow="-120" yWindow="-120" windowWidth="29040" windowHeight="15840" tabRatio="820" firstSheet="1" activeTab="4" xr2:uid="{00000000-000D-0000-FFFF-FFFF00000000}"/>
  </bookViews>
  <sheets>
    <sheet name="2023" sheetId="42" state="hidden" r:id="rId1"/>
    <sheet name="январь" sheetId="19" r:id="rId2"/>
    <sheet name="февраль" sheetId="31" r:id="rId3"/>
    <sheet name="март" sheetId="32" r:id="rId4"/>
    <sheet name="апрель" sheetId="33" r:id="rId5"/>
    <sheet name="май" sheetId="34" r:id="rId6"/>
    <sheet name="июнь" sheetId="35" r:id="rId7"/>
    <sheet name="июль" sheetId="36" r:id="rId8"/>
    <sheet name="август" sheetId="37" r:id="rId9"/>
    <sheet name="сентябрь" sheetId="38" r:id="rId10"/>
    <sheet name="октябрь" sheetId="39" r:id="rId11"/>
    <sheet name="ноябрь" sheetId="40" r:id="rId12"/>
    <sheet name="декабрь" sheetId="41" r:id="rId13"/>
    <sheet name="ИТОГО" sheetId="4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33" l="1"/>
  <c r="H18" i="33"/>
  <c r="H19" i="33"/>
  <c r="H20" i="33"/>
  <c r="H21" i="33"/>
  <c r="H22" i="33"/>
  <c r="H23" i="33"/>
  <c r="H24" i="33"/>
  <c r="H26" i="33"/>
  <c r="H28" i="33"/>
  <c r="H29" i="33"/>
  <c r="H30" i="33"/>
  <c r="H31" i="33"/>
  <c r="H32" i="33"/>
  <c r="H35" i="33"/>
  <c r="H36" i="33"/>
  <c r="H37" i="33"/>
  <c r="H38" i="33"/>
  <c r="H39" i="33"/>
  <c r="H41" i="33"/>
  <c r="H42" i="33"/>
  <c r="H44" i="33"/>
  <c r="H46" i="33"/>
  <c r="H47" i="33"/>
  <c r="H48" i="33"/>
  <c r="H49" i="33"/>
  <c r="H50" i="33"/>
  <c r="H15" i="33"/>
  <c r="G46" i="33"/>
  <c r="H16" i="32"/>
  <c r="H18" i="32"/>
  <c r="H19" i="32"/>
  <c r="H20" i="32"/>
  <c r="H21" i="32"/>
  <c r="H22" i="32"/>
  <c r="H23" i="32"/>
  <c r="H24" i="32"/>
  <c r="H26" i="32"/>
  <c r="H28" i="32"/>
  <c r="H29" i="32"/>
  <c r="H30" i="32"/>
  <c r="H31" i="32"/>
  <c r="H32" i="32"/>
  <c r="H35" i="32"/>
  <c r="H36" i="32"/>
  <c r="H37" i="32"/>
  <c r="H38" i="32"/>
  <c r="H39" i="32"/>
  <c r="H41" i="32"/>
  <c r="H42" i="32"/>
  <c r="H44" i="32"/>
  <c r="H46" i="32"/>
  <c r="H47" i="32"/>
  <c r="H48" i="32"/>
  <c r="H49" i="32"/>
  <c r="H50" i="32"/>
  <c r="H15" i="32"/>
  <c r="H16" i="31" l="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15" i="31"/>
  <c r="G52" i="31" l="1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15" i="19"/>
  <c r="I15" i="43" l="1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33" i="43"/>
  <c r="I34" i="43"/>
  <c r="I35" i="43"/>
  <c r="I36" i="43"/>
  <c r="I37" i="43"/>
  <c r="I38" i="43"/>
  <c r="I39" i="43"/>
  <c r="I40" i="43"/>
  <c r="I41" i="43"/>
  <c r="I42" i="43"/>
  <c r="I43" i="43"/>
  <c r="I44" i="43"/>
  <c r="I45" i="43"/>
  <c r="I46" i="43"/>
  <c r="I47" i="43"/>
  <c r="I48" i="43"/>
  <c r="I49" i="43"/>
  <c r="I50" i="43"/>
  <c r="I51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I52" i="41"/>
  <c r="H52" i="19"/>
  <c r="J52" i="34"/>
  <c r="I52" i="43" l="1"/>
  <c r="G52" i="38"/>
  <c r="G52" i="37" l="1"/>
  <c r="G52" i="36" l="1"/>
  <c r="H52" i="36"/>
  <c r="J48" i="35"/>
  <c r="H52" i="34" l="1"/>
  <c r="G52" i="32" l="1"/>
  <c r="G16" i="43" l="1"/>
  <c r="G17" i="43"/>
  <c r="G18" i="43"/>
  <c r="G19" i="43"/>
  <c r="G20" i="43"/>
  <c r="G21" i="43"/>
  <c r="G22" i="43"/>
  <c r="G23" i="43"/>
  <c r="G24" i="43"/>
  <c r="G25" i="43"/>
  <c r="G26" i="43"/>
  <c r="G27" i="43"/>
  <c r="G28" i="43"/>
  <c r="G29" i="43"/>
  <c r="G30" i="43"/>
  <c r="G31" i="43"/>
  <c r="G32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G48" i="43"/>
  <c r="G49" i="43"/>
  <c r="G50" i="43"/>
  <c r="G51" i="43"/>
  <c r="H15" i="43"/>
  <c r="H52" i="43" s="1"/>
  <c r="G15" i="43"/>
  <c r="J39" i="43" l="1"/>
  <c r="J35" i="43"/>
  <c r="J23" i="43"/>
  <c r="J27" i="43"/>
  <c r="J51" i="43"/>
  <c r="J41" i="43"/>
  <c r="J29" i="43"/>
  <c r="J17" i="43"/>
  <c r="J48" i="43"/>
  <c r="J44" i="43"/>
  <c r="J40" i="43"/>
  <c r="J36" i="43"/>
  <c r="J32" i="43"/>
  <c r="J28" i="43"/>
  <c r="J24" i="43"/>
  <c r="J20" i="43"/>
  <c r="J16" i="43"/>
  <c r="J15" i="43"/>
  <c r="J47" i="43"/>
  <c r="J43" i="43"/>
  <c r="J31" i="43"/>
  <c r="J19" i="43"/>
  <c r="J50" i="43"/>
  <c r="J46" i="43"/>
  <c r="J42" i="43"/>
  <c r="J38" i="43"/>
  <c r="J34" i="43"/>
  <c r="J30" i="43"/>
  <c r="J26" i="43"/>
  <c r="J22" i="43"/>
  <c r="J18" i="43"/>
  <c r="J49" i="43"/>
  <c r="J45" i="43"/>
  <c r="J37" i="43"/>
  <c r="J33" i="43"/>
  <c r="J25" i="43"/>
  <c r="J21" i="43"/>
  <c r="G52" i="43"/>
  <c r="J52" i="43" l="1"/>
  <c r="G52" i="34"/>
  <c r="G52" i="33" l="1"/>
  <c r="G52" i="19" l="1"/>
  <c r="G52" i="40"/>
  <c r="H52" i="37" l="1"/>
  <c r="H48" i="42" l="1"/>
  <c r="H39" i="42"/>
  <c r="H37" i="42"/>
  <c r="H23" i="42"/>
  <c r="I38" i="42"/>
  <c r="H46" i="42"/>
  <c r="H36" i="42"/>
  <c r="H26" i="42"/>
  <c r="H52" i="41"/>
  <c r="G16" i="42"/>
  <c r="H16" i="42"/>
  <c r="I16" i="42"/>
  <c r="G17" i="42"/>
  <c r="H17" i="42"/>
  <c r="I17" i="42"/>
  <c r="G18" i="42"/>
  <c r="H18" i="42"/>
  <c r="I18" i="42"/>
  <c r="G19" i="42"/>
  <c r="H19" i="42"/>
  <c r="I19" i="42"/>
  <c r="G20" i="42"/>
  <c r="I20" i="42"/>
  <c r="G21" i="42"/>
  <c r="H21" i="42"/>
  <c r="I21" i="42"/>
  <c r="G22" i="42"/>
  <c r="H22" i="42"/>
  <c r="I22" i="42"/>
  <c r="G23" i="42"/>
  <c r="I23" i="42"/>
  <c r="G24" i="42"/>
  <c r="H24" i="42"/>
  <c r="I24" i="42"/>
  <c r="G25" i="42"/>
  <c r="H25" i="42"/>
  <c r="I25" i="42"/>
  <c r="G26" i="42"/>
  <c r="I26" i="42"/>
  <c r="G27" i="42"/>
  <c r="H27" i="42"/>
  <c r="I27" i="42"/>
  <c r="G28" i="42"/>
  <c r="H28" i="42"/>
  <c r="I28" i="42"/>
  <c r="G29" i="42"/>
  <c r="H29" i="42"/>
  <c r="I29" i="42"/>
  <c r="G30" i="42"/>
  <c r="H30" i="42"/>
  <c r="I30" i="42"/>
  <c r="G31" i="42"/>
  <c r="H31" i="42"/>
  <c r="I31" i="42"/>
  <c r="G32" i="42"/>
  <c r="H32" i="42"/>
  <c r="I32" i="42"/>
  <c r="G33" i="42"/>
  <c r="H33" i="42"/>
  <c r="I33" i="42"/>
  <c r="G34" i="42"/>
  <c r="H34" i="42"/>
  <c r="I34" i="42"/>
  <c r="G35" i="42"/>
  <c r="H35" i="42"/>
  <c r="I35" i="42"/>
  <c r="G36" i="42"/>
  <c r="I36" i="42"/>
  <c r="G37" i="42"/>
  <c r="I37" i="42"/>
  <c r="G38" i="42"/>
  <c r="H38" i="42"/>
  <c r="G39" i="42"/>
  <c r="I39" i="42"/>
  <c r="G40" i="42"/>
  <c r="H40" i="42"/>
  <c r="I40" i="42"/>
  <c r="G41" i="42"/>
  <c r="H41" i="42"/>
  <c r="I41" i="42"/>
  <c r="G42" i="42"/>
  <c r="H42" i="42"/>
  <c r="I42" i="42"/>
  <c r="G43" i="42"/>
  <c r="H43" i="42"/>
  <c r="I43" i="42"/>
  <c r="G44" i="42"/>
  <c r="I44" i="42"/>
  <c r="G45" i="42"/>
  <c r="H45" i="42"/>
  <c r="I45" i="42"/>
  <c r="G46" i="42"/>
  <c r="I46" i="42"/>
  <c r="G47" i="42"/>
  <c r="H47" i="42"/>
  <c r="I47" i="42"/>
  <c r="G48" i="42"/>
  <c r="I48" i="42"/>
  <c r="G49" i="42"/>
  <c r="H49" i="42"/>
  <c r="I49" i="42"/>
  <c r="G50" i="42"/>
  <c r="H50" i="42"/>
  <c r="I50" i="42"/>
  <c r="G51" i="42"/>
  <c r="H51" i="42"/>
  <c r="I51" i="42"/>
  <c r="H15" i="42"/>
  <c r="I15" i="42"/>
  <c r="G15" i="42"/>
  <c r="G52" i="41"/>
  <c r="I52" i="40"/>
  <c r="H52" i="40"/>
  <c r="I52" i="39"/>
  <c r="H52" i="39"/>
  <c r="G52" i="39"/>
  <c r="I52" i="38"/>
  <c r="H52" i="38"/>
  <c r="I52" i="37"/>
  <c r="I52" i="36"/>
  <c r="I52" i="35"/>
  <c r="H52" i="35"/>
  <c r="G52" i="35"/>
  <c r="I52" i="34"/>
  <c r="I52" i="33"/>
  <c r="I52" i="32"/>
  <c r="H52" i="32"/>
  <c r="I52" i="31"/>
  <c r="H52" i="33"/>
  <c r="I52" i="19"/>
  <c r="H52" i="31" l="1"/>
  <c r="H20" i="42"/>
  <c r="H44" i="42"/>
  <c r="I52" i="42"/>
  <c r="G52" i="42"/>
  <c r="H52" i="42" l="1"/>
</calcChain>
</file>

<file path=xl/sharedStrings.xml><?xml version="1.0" encoding="utf-8"?>
<sst xmlns="http://schemas.openxmlformats.org/spreadsheetml/2006/main" count="1372" uniqueCount="71">
  <si>
    <t>№ п/п</t>
  </si>
  <si>
    <t>Наименование населенного пункта</t>
  </si>
  <si>
    <t>Ед. изм.</t>
  </si>
  <si>
    <t>от 21.01.2004 № 24</t>
  </si>
  <si>
    <t>Итого</t>
  </si>
  <si>
    <t>Отпущено электроэнергии за декабрь</t>
  </si>
  <si>
    <t>Отпущено электроэнергии за апрель</t>
  </si>
  <si>
    <t>Отпущено электроэнергии за март</t>
  </si>
  <si>
    <t>Отпущено электроэнергии за май</t>
  </si>
  <si>
    <t>Отпущено электроэнергии за август</t>
  </si>
  <si>
    <t>Отпущено электроэнергии за октябрь</t>
  </si>
  <si>
    <t>Отпущено электроэнергии за ноябрь</t>
  </si>
  <si>
    <t>Отпущено электроэнергии за январь</t>
  </si>
  <si>
    <t>Отпущено электроэнергии за февраль</t>
  </si>
  <si>
    <t>п. Индига</t>
  </si>
  <si>
    <t>п. Бугрино</t>
  </si>
  <si>
    <t>с. Великовисочное</t>
  </si>
  <si>
    <t>с. Коткино</t>
  </si>
  <si>
    <t>п. Каратайка</t>
  </si>
  <si>
    <t>с. Оксино</t>
  </si>
  <si>
    <t>п. Нельмин-Нос</t>
  </si>
  <si>
    <t>п. Хорей-Вер</t>
  </si>
  <si>
    <t>с. Несь</t>
  </si>
  <si>
    <t>п. Шойна</t>
  </si>
  <si>
    <t>с. Ома</t>
  </si>
  <si>
    <t>п. Амдерма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</si>
  <si>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</si>
  <si>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</si>
  <si>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</si>
  <si>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</si>
  <si>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</si>
  <si>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Форма раскрытия информации гарантирующими поставщиками, энергоснабжающими и энергосбытовыми организациями о фактическом полезном отпуске электрической энергии (мощности) потребителям по тарифным группам и уровням напряжения</t>
  </si>
  <si>
    <t>ВН</t>
  </si>
  <si>
    <t>СН1</t>
  </si>
  <si>
    <t>СН2</t>
  </si>
  <si>
    <t>НН</t>
  </si>
  <si>
    <t>По тарифу для населения</t>
  </si>
  <si>
    <t>По тарифу для 
МСП, СПК</t>
  </si>
  <si>
    <t>По тарифу для прочих
 потребителей</t>
  </si>
  <si>
    <t>Приложение к пункту 45 "г", 50 "б"</t>
  </si>
  <si>
    <t>кВтч.</t>
  </si>
  <si>
    <t>д. Лабожское</t>
  </si>
  <si>
    <t>д. Пылемец</t>
  </si>
  <si>
    <t>д. Тошвиска</t>
  </si>
  <si>
    <t>д. Щелино</t>
  </si>
  <si>
    <t>п. Выучейский</t>
  </si>
  <si>
    <t>п. Варнек</t>
  </si>
  <si>
    <t>д. Андег</t>
  </si>
  <si>
    <t>д. Осколково</t>
  </si>
  <si>
    <t>д. Мгла</t>
  </si>
  <si>
    <t>д. Чижа</t>
  </si>
  <si>
    <t>д. Каменка</t>
  </si>
  <si>
    <t>п. Хонгурей</t>
  </si>
  <si>
    <t>д. Вижас</t>
  </si>
  <si>
    <t>д. Снопа</t>
  </si>
  <si>
    <t>с. Нижняя Пеша</t>
  </si>
  <si>
    <t>д. Верхняя Пеша</t>
  </si>
  <si>
    <t>д. Волоковая</t>
  </si>
  <si>
    <t>д. Белушье</t>
  </si>
  <si>
    <t>д. Волонга</t>
  </si>
  <si>
    <t>д. Кия</t>
  </si>
  <si>
    <t>д. Куя</t>
  </si>
  <si>
    <t>д. Макарово</t>
  </si>
  <si>
    <t>п. Усть-Кара</t>
  </si>
  <si>
    <t>д. Устье</t>
  </si>
  <si>
    <t>п. Харута</t>
  </si>
  <si>
    <t>х</t>
  </si>
  <si>
    <t>Отпущено электроэнергии за июнь</t>
  </si>
  <si>
    <t>Отпущено электроэнергии за июль</t>
  </si>
  <si>
    <t>Отпущено электроэнергии за сентябрь</t>
  </si>
  <si>
    <t>Отпущено электроэнергии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</si>
</sst>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.00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9"/>
      <name val="Arial"/>
    </font>
    <font>
      <sz val="9"/>
      <color indexed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" fontId="3" fillId="0" borderId="0" xfId="0" applyNumberFormat="1" applyFont="1"/>
    <xf numFmtId="0" fontId="4" fillId="0" borderId="0" xfId="0" applyFont="1"/>
    <xf numFmtId="3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1" applyFont="1" applyBorder="1" applyAlignment="1">
      <alignment vertical="top" wrapText="1" indent="1"/>
    </xf>
    <xf numFmtId="164" fontId="7" fillId="0" borderId="6" xfId="1" applyNumberFormat="1" applyFont="1" applyBorder="1" applyAlignment="1">
      <alignment horizontal="right" vertical="top" wrapText="1"/>
    </xf>
    <xf numFmtId="165" fontId="7" fillId="0" borderId="6" xfId="1" applyNumberFormat="1" applyFont="1" applyBorder="1" applyAlignment="1">
      <alignment horizontal="right" vertical="top" wrapText="1"/>
    </xf>
    <xf numFmtId="43" fontId="3" fillId="0" borderId="0" xfId="2" applyFont="1"/>
    <xf numFmtId="164" fontId="7" fillId="0" borderId="6" xfId="4" applyNumberFormat="1" applyFont="1" applyBorder="1" applyAlignment="1">
      <alignment horizontal="right" vertical="top" wrapText="1"/>
    </xf>
    <xf numFmtId="165" fontId="7" fillId="0" borderId="6" xfId="4" applyNumberFormat="1" applyFont="1" applyBorder="1" applyAlignment="1">
      <alignment horizontal="right" vertical="top" wrapText="1"/>
    </xf>
    <xf numFmtId="3" fontId="0" fillId="0" borderId="0" xfId="0" applyNumberFormat="1"/>
    <xf numFmtId="164" fontId="1" fillId="0" borderId="0" xfId="0" applyNumberFormat="1" applyFont="1"/>
    <xf numFmtId="164" fontId="9" fillId="0" borderId="6" xfId="7" applyNumberFormat="1" applyFont="1" applyBorder="1" applyAlignment="1">
      <alignment horizontal="right" vertical="top" wrapText="1"/>
    </xf>
    <xf numFmtId="165" fontId="9" fillId="0" borderId="6" xfId="7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9" fillId="0" borderId="6" xfId="8" applyNumberFormat="1" applyFont="1" applyBorder="1" applyAlignment="1">
      <alignment horizontal="right" vertical="top" wrapText="1"/>
    </xf>
    <xf numFmtId="165" fontId="9" fillId="0" borderId="6" xfId="8" applyNumberFormat="1" applyFont="1" applyBorder="1" applyAlignment="1">
      <alignment horizontal="right" vertical="top" wrapText="1"/>
    </xf>
    <xf numFmtId="164" fontId="7" fillId="0" borderId="6" xfId="9" applyNumberFormat="1" applyFont="1" applyBorder="1" applyAlignment="1">
      <alignment horizontal="right" vertical="top" wrapText="1"/>
    </xf>
    <xf numFmtId="165" fontId="7" fillId="0" borderId="6" xfId="9" applyNumberFormat="1" applyFont="1" applyBorder="1" applyAlignment="1">
      <alignment horizontal="right" vertical="top" wrapText="1"/>
    </xf>
    <xf numFmtId="164" fontId="7" fillId="0" borderId="6" xfId="11" applyNumberFormat="1" applyFont="1" applyBorder="1" applyAlignment="1">
      <alignment horizontal="right" vertical="top" wrapText="1"/>
    </xf>
    <xf numFmtId="165" fontId="7" fillId="0" borderId="6" xfId="11" applyNumberFormat="1" applyFont="1" applyBorder="1" applyAlignment="1">
      <alignment horizontal="right" vertical="top" wrapText="1"/>
    </xf>
    <xf numFmtId="164" fontId="10" fillId="0" borderId="6" xfId="12" applyNumberFormat="1" applyFont="1" applyBorder="1" applyAlignment="1">
      <alignment horizontal="right" vertical="top" wrapText="1"/>
    </xf>
    <xf numFmtId="165" fontId="10" fillId="0" borderId="6" xfId="12" applyNumberFormat="1" applyFont="1" applyBorder="1" applyAlignment="1">
      <alignment horizontal="right" vertical="top" wrapText="1"/>
    </xf>
    <xf numFmtId="164" fontId="10" fillId="0" borderId="6" xfId="4" applyNumberFormat="1" applyFont="1" applyBorder="1" applyAlignment="1">
      <alignment horizontal="right" vertical="top" wrapText="1"/>
    </xf>
    <xf numFmtId="165" fontId="10" fillId="0" borderId="6" xfId="4" applyNumberFormat="1" applyFont="1" applyBorder="1" applyAlignment="1">
      <alignment horizontal="right" vertical="top" wrapText="1"/>
    </xf>
    <xf numFmtId="164" fontId="10" fillId="0" borderId="6" xfId="3" applyNumberFormat="1" applyFont="1" applyBorder="1" applyAlignment="1">
      <alignment horizontal="right" vertical="top" wrapText="1"/>
    </xf>
    <xf numFmtId="165" fontId="10" fillId="0" borderId="6" xfId="3" applyNumberFormat="1" applyFont="1" applyBorder="1" applyAlignment="1">
      <alignment horizontal="right" vertical="top" wrapText="1"/>
    </xf>
    <xf numFmtId="164" fontId="10" fillId="0" borderId="6" xfId="6" applyNumberFormat="1" applyFont="1" applyBorder="1" applyAlignment="1">
      <alignment horizontal="right" vertical="top" wrapText="1"/>
    </xf>
    <xf numFmtId="165" fontId="10" fillId="0" borderId="6" xfId="6" applyNumberFormat="1" applyFont="1" applyBorder="1" applyAlignment="1">
      <alignment horizontal="right" vertical="top" wrapText="1"/>
    </xf>
    <xf numFmtId="164" fontId="10" fillId="0" borderId="6" xfId="13" applyNumberFormat="1" applyFont="1" applyBorder="1" applyAlignment="1">
      <alignment horizontal="right" vertical="top" wrapText="1"/>
    </xf>
    <xf numFmtId="165" fontId="10" fillId="0" borderId="6" xfId="13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5" fontId="10" fillId="0" borderId="6" xfId="1" applyNumberFormat="1" applyFont="1" applyBorder="1" applyAlignment="1">
      <alignment horizontal="right" vertical="top" wrapText="1"/>
    </xf>
    <xf numFmtId="164" fontId="10" fillId="0" borderId="6" xfId="10" applyNumberFormat="1" applyFont="1" applyBorder="1" applyAlignment="1">
      <alignment horizontal="right" vertical="top" wrapText="1"/>
    </xf>
    <xf numFmtId="165" fontId="10" fillId="0" borderId="6" xfId="10" applyNumberFormat="1" applyFont="1" applyBorder="1" applyAlignment="1">
      <alignment horizontal="right" vertical="top" wrapText="1"/>
    </xf>
    <xf numFmtId="164" fontId="10" fillId="0" borderId="6" xfId="5" applyNumberFormat="1" applyFont="1" applyBorder="1" applyAlignment="1">
      <alignment horizontal="right" vertical="top" wrapText="1"/>
    </xf>
    <xf numFmtId="165" fontId="10" fillId="0" borderId="6" xfId="5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11" fillId="0" borderId="6" xfId="6" applyNumberFormat="1" applyFont="1" applyBorder="1" applyAlignment="1">
      <alignment horizontal="right" vertical="top" wrapText="1"/>
    </xf>
  </cellXfs>
  <cellStyles count="14">
    <cellStyle name="Обычный" xfId="0" builtinId="0"/>
    <cellStyle name="Обычный_август" xfId="8" xr:uid="{4E50D594-F8F0-4B7E-BE4E-7C04713F2034}"/>
    <cellStyle name="Обычный_апрель" xfId="6" xr:uid="{9D82CB97-86CE-4DA1-8105-D63F705FB92E}"/>
    <cellStyle name="Обычный_декабрь" xfId="12" xr:uid="{C7D9D8BA-F16D-46B2-975C-02025A9AE5F6}"/>
    <cellStyle name="Обычный_июль" xfId="1" xr:uid="{DDFD5148-0729-4169-83AA-382E940DEC79}"/>
    <cellStyle name="Обычный_июнь" xfId="7" xr:uid="{19A15039-F0F2-4C18-AE0D-5A6DB9AED0C1}"/>
    <cellStyle name="Обычный_май" xfId="13" xr:uid="{074BB9C4-E600-415F-912B-311DCA7C69A2}"/>
    <cellStyle name="Обычный_март" xfId="5" xr:uid="{A3CD6C1D-E95B-4A24-800E-0EB4B9F4823B}"/>
    <cellStyle name="Обычный_ноябрь" xfId="11" xr:uid="{3ECAF13B-37D4-4C9F-A3A8-E806F0462893}"/>
    <cellStyle name="Обычный_октябрь" xfId="10" xr:uid="{3BDCCAEF-DBC9-4C34-ACB2-164090A1BDD0}"/>
    <cellStyle name="Обычный_сентябрь" xfId="9" xr:uid="{68A23DB1-944A-4071-8E9F-889099FFFB22}"/>
    <cellStyle name="Обычный_февраль" xfId="3" xr:uid="{C35C2E2F-9811-45C1-BAB1-71A8D77FE580}"/>
    <cellStyle name="Обычный_январь" xfId="4" xr:uid="{85697E13-C6CC-4AC7-A5D6-07012349F00A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opLeftCell="A19" zoomScale="90" zoomScaleNormal="90" workbookViewId="0">
      <selection activeCell="G52" sqref="G52:I52"/>
    </sheetView>
  </sheetViews>
  <sheetFormatPr defaultRowHeight="12.75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9.140625" style="8" customWidth="1"/>
    <col min="11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14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14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70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91726</v>
      </c>
      <c r="H15" s="6">
        <f>январь!H15+февраль!H15+март!H15+апрель!H15+май!H15+июнь!H15+июль!H15+август!H15+сентябрь!H15+октябрь!H15+ноябрь!H15+декабрь!H15</f>
        <v>25351</v>
      </c>
      <c r="I15" s="6">
        <f>январь!I15+февраль!I15+март!I15+апрель!I15+май!I15+июнь!I15+июль!I15+август!I15+сентябрь!I15+октябрь!I15+ноябрь!I15+декабрь!I15</f>
        <v>231201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83577</v>
      </c>
      <c r="H16" s="6">
        <f>январь!H16+февраль!H16+март!H16+апрель!H16+май!H16+июнь!H16+июль!H16+август!H16+сентябрь!H16+октябрь!H16+ноябрь!H16+декабрь!H16</f>
        <v>30551</v>
      </c>
      <c r="I16" s="6">
        <f>январь!I16+февраль!I16+март!I16+апрель!I16+май!I16+июнь!I16+июль!I16+август!I16+сентябрь!I16+октябрь!I16+ноябрь!I16+декабрь!I16</f>
        <v>31341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9329</v>
      </c>
      <c r="H17" s="6">
        <f>январь!H17+февраль!H17+март!H17+апрель!H17+май!H17+июнь!H17+июль!H17+август!H17+сентябрь!H18+октябрь!H17+ноябрь!H18+декабрь!H17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2010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262041</v>
      </c>
      <c r="H18" s="6">
        <f>январь!H18+февраль!H18+март!H18+апрель!H18+май!H18+июнь!H18+июль!H18+август!H18+сентябрь!H19+октябрь!H18+ноябрь!H19+декабрь!H18</f>
        <v>43787</v>
      </c>
      <c r="I18" s="6">
        <f>январь!I18+февраль!I18+март!I18+апрель!I18+май!I18+июнь!I18+июль!I18+август!I18+сентябрь!I18+октябрь!I18+ноябрь!I18+декабрь!I18</f>
        <v>51725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39426</v>
      </c>
      <c r="H19" s="6">
        <f>январь!H19+февраль!H19+март!H19+апрель!H19+май!H19+июнь!H19+июль!H19+август!H19+сентябрь!H20+октябрь!H19+ноябрь!H20+декабрь!H19</f>
        <v>2055</v>
      </c>
      <c r="I19" s="6">
        <f>январь!I19+февраль!I19+март!I19+апрель!I19+май!I19+июнь!I19+июль!I19+август!I19+сентябрь!I19+октябрь!I19+ноябрь!I19+декабрь!I19</f>
        <v>19186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199268</v>
      </c>
      <c r="H20" s="6" t="e">
        <f>январь!H20+февраль!H20+март!H20+апрель!H20+май!H20+июнь!H20+июль!H20+август!H20+сентябрь!#REF!+октябрь!H20+ноябрь!H21+декабрь!H20</f>
        <v>#REF!</v>
      </c>
      <c r="I20" s="6">
        <f>январь!I20+февраль!I20+март!I20+апрель!I20+май!I20+июнь!I20+июль!I20+август!I20+сентябрь!I20+октябрь!I20+ноябрь!I20+декабрь!I20</f>
        <v>113465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47541</v>
      </c>
      <c r="H21" s="6">
        <f>январь!H21+февраль!H21+март!H21+апрель!H21+май!H21+июнь!H21+июль!H21+август!H21+сентябрь!H21+октябрь!H21+ноябрь!H22+декабрь!H21</f>
        <v>51986</v>
      </c>
      <c r="I21" s="6">
        <f>январь!I21+февраль!I21+март!I21+апрель!I21+май!I21+июнь!I21+июль!I21+август!I21+сентябрь!I21+октябрь!I21+ноябрь!I21+декабрь!I21</f>
        <v>24768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37490</v>
      </c>
      <c r="H22" s="6">
        <f>январь!H22+февраль!H22+март!H22+апрель!H22+май!H22+июнь!H22+июль!H22+август!H22+сентябрь!H22+октябрь!H22+ноябрь!H23+декабрь!H22</f>
        <v>13240</v>
      </c>
      <c r="I22" s="6">
        <f>январь!I22+февраль!I22+март!I22+апрель!I22+май!I22+июнь!I22+июль!I22+август!I22+сентябрь!I22+октябрь!I22+ноябрь!I22+декабрь!I22</f>
        <v>21840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23638</v>
      </c>
      <c r="H23" s="6">
        <f>январь!H23+февраль!H23+март!H23+апрель!H23+май!H23+июнь!H23+июль!H23+август!H23+сентябрь!H23+октябрь!H23+ноябрь!H24+декабрь!H23</f>
        <v>1775</v>
      </c>
      <c r="I23" s="6">
        <f>январь!I23+февраль!I23+март!I23+апрель!I23+май!I23+июнь!I23+июль!I23+август!I23+сентябрь!I23+октябрь!I23+ноябрь!I23+декабрь!I23</f>
        <v>23473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15195</v>
      </c>
      <c r="H24" s="6">
        <f>январь!H24+февраль!H24+март!H24+апрель!H24+май!H24+июнь!H24+июль!H24+август!H24+сентябрь!H24+октябрь!H24+ноябрь!H26+декабрь!H24</f>
        <v>6154</v>
      </c>
      <c r="I24" s="6">
        <f>январь!I24+февраль!I24+март!I24+апрель!I24+май!I24+июнь!I24+июль!I24+август!I24+сентябрь!I24+октябрь!I24+ноябрь!I24+декабрь!I24</f>
        <v>7699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56011</v>
      </c>
      <c r="H25" s="6">
        <f>январь!H25+февраль!H25+март!H25+апрель!H25+май!H25+июнь!H25+июль!H25+август!H25+сентябрь!H26+октябрь!H25+ноябрь!H27+декабрь!H25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26318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384723</v>
      </c>
      <c r="H26" s="6">
        <f>январь!H26+февраль!H26+март!H26+апрель!H26+май!H26+июнь!H26+июль!H26+август!H26+сентябрь!H27+октябрь!H26+ноябрь!H28+декабрь!H26</f>
        <v>67730</v>
      </c>
      <c r="I26" s="6">
        <f>январь!I26+февраль!I26+март!I26+апрель!I26+май!I26+июнь!I26+июль!I26+август!I26+сентябрь!I26+октябрь!I26+ноябрь!I26+декабрь!I26</f>
        <v>98974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35004</v>
      </c>
      <c r="H27" s="6">
        <f>январь!H27+февраль!H27+март!H27+апрель!H27+май!H27+июнь!H27+июль!H27+август!H27+сентябрь!H28+октябрь!H27+ноябрь!H29+декабрь!H27</f>
        <v>0</v>
      </c>
      <c r="I27" s="6">
        <f>январь!I27+февраль!I27+март!I27+апрель!I27+май!I27+июнь!I27+июль!I27+август!I27+сентябрь!I27+октябрь!I27+ноябрь!I27+декабрь!I27</f>
        <v>28492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402156</v>
      </c>
      <c r="H28" s="6">
        <f>январь!H28+февраль!H28+март!H28+апрель!H28+май!H28+июнь!H28+июль!H28+август!H28+сентябрь!H29+октябрь!H28+ноябрь!H30+декабрь!H28</f>
        <v>25138</v>
      </c>
      <c r="I28" s="6">
        <f>январь!I28+февраль!I28+март!I28+апрель!I28+май!I28+июнь!I28+июль!I28+август!I28+сентябрь!I28+октябрь!I28+ноябрь!I28+декабрь!I28</f>
        <v>90654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20820</v>
      </c>
      <c r="H29" s="6" t="e">
        <f>январь!H29+февраль!H29+март!H29+апрель!H29+май!H29+июнь!H29+июль!H29+август!H29+сентябрь!H30+октябрь!H29+ноябрь!#REF!+декабрь!H29</f>
        <v>#REF!</v>
      </c>
      <c r="I29" s="6">
        <f>январь!I29+февраль!I29+март!I29+апрель!I29+май!I29+июнь!I29+июль!I29+август!I29+сентябрь!I29+октябрь!I29+ноябрь!I29+декабрь!I29</f>
        <v>5571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293915</v>
      </c>
      <c r="H30" s="6" t="e">
        <f>январь!H30+февраль!H30+март!H30+апрель!H30+май!H30+июнь!H30+июль!H30+август!H30+сентябрь!#REF!+октябрь!H30+ноябрь!#REF!+декабрь!H30</f>
        <v>#REF!</v>
      </c>
      <c r="I30" s="6">
        <f>январь!I30+февраль!I30+март!I30+апрель!I30+май!I30+июнь!I30+июль!I30+август!I30+сентябрь!I30+октябрь!I30+ноябрь!I30+декабрь!I30</f>
        <v>62955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70886</v>
      </c>
      <c r="H31" s="6">
        <f>январь!H31+февраль!H31+март!H31+апрель!H31+май!H31+июнь!H31+июль!H31+август!H31+сентябрь!H31+октябрь!H31+ноябрь!H31+декабрь!H31</f>
        <v>3377</v>
      </c>
      <c r="I31" s="6">
        <f>январь!I31+февраль!I31+март!I31+апрель!I31+май!I31+июнь!I31+июль!I31+август!I31+сентябрь!I31+октябрь!I31+ноябрь!I31+декабрь!I31</f>
        <v>4121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130013</v>
      </c>
      <c r="H32" s="6">
        <f>январь!H32+февраль!H32+март!H32+апрель!H32+май!H32+июнь!H32+июль!H32+август!H32+сентябрь!H32+октябрь!H32+ноябрь!H32+декабрь!H32</f>
        <v>56242</v>
      </c>
      <c r="I32" s="6">
        <f>январь!I32+февраль!I32+март!I32+апрель!I32+май!I32+июнь!I32+июль!I32+август!I32+сентябрь!I32+октябрь!I32+ноябрь!I32+декабрь!I32</f>
        <v>40514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33405</v>
      </c>
      <c r="H33" s="6">
        <f>январь!H33+февраль!H33+март!H33+апрель!H33+май!H33+июнь!H33+июль!H33+август!H33+сентябрь!H33+октябрь!H33+ноябрь!H33+декабрь!H33</f>
        <v>0</v>
      </c>
      <c r="I33" s="6">
        <f>январь!I33+февраль!I33+март!I33+апрель!I33+май!I33+июнь!I33+июль!I33+август!I33+сентябрь!I33+октябрь!I33+ноябрь!I33+декабрь!I33</f>
        <v>20233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2374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787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349552</v>
      </c>
      <c r="H35" s="6">
        <f>январь!H35+февраль!H35+март!H35+апрель!H35+май!H35+июнь!H35+июль!H35+август!H35+сентябрь!H35+октябрь!H35+ноябрь!H35+декабрь!H35</f>
        <v>105583</v>
      </c>
      <c r="I35" s="6">
        <f>январь!I35+февраль!I35+март!I35+апрель!I35+май!I35+июнь!I35+июль!I35+август!I35+сентябрь!I35+октябрь!I35+ноябрь!I35+декабрь!I35</f>
        <v>91037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415229</v>
      </c>
      <c r="H36" s="6">
        <f>январь!H36+февраль!H36+март!H36+апрель!H36+май!H36+июнь!H36+июль!H36+август!H36+сентябрь!H36+октябрь!H36+ноябрь!H36+декабрь!H36</f>
        <v>137051</v>
      </c>
      <c r="I36" s="6">
        <f>январь!I36+февраль!I36+март!I36+апрель!I36+май!I36+июнь!I36+июль!I36+август!I36+сентябрь!I36+октябрь!I36+ноябрь!I36+декабрь!I36</f>
        <v>189511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363822</v>
      </c>
      <c r="H37" s="6">
        <f>январь!H37+февраль!H37+март!H37+апрель!H37+май!H37+июнь!H37+июль!H37+август!H37+сентябрь!H37+октябрь!H37+ноябрь!H37+декабрь!H37</f>
        <v>61367</v>
      </c>
      <c r="I37" s="6">
        <f>январь!I37+февраль!I37+март!I37+апрель!I37+май!I37+июнь!I37+июль!I37+август!I37+сентябрь!I37+октябрь!I37+ноябрь!I37+декабрь!I37</f>
        <v>325097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132638</v>
      </c>
      <c r="H38" s="6">
        <f>январь!H38+февраль!H38+март!H38+апрель!H38+май!H38+июнь!H38+июль!H38+август!H38+сентябрь!H38+октябрь!H38+ноябрь!H38+декабрь!H38</f>
        <v>110597</v>
      </c>
      <c r="I38" s="6">
        <f>январь!I38+февраль!I38+март!I38+апрель!I38+май!I38+июнь!I38+июль!I38+август!I38+сентябрь!I38+октябрь!I38+ноябрь!I38+декабрь!I38</f>
        <v>102152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428092</v>
      </c>
      <c r="H39" s="6">
        <f>январь!H39+февраль!H39+март!H39+апрель!H39+май!H39+июнь!H39+июль!H39+август!H39+сентябрь!H39+октябрь!H39+ноябрь!H39+декабрь!H39</f>
        <v>103117</v>
      </c>
      <c r="I39" s="6">
        <f>январь!I39+февраль!I39+март!I39+апрель!I39+май!I39+июнь!I39+июль!I39+август!I39+сентябрь!I39+октябрь!I39+ноябрь!I39+декабрь!I39</f>
        <v>146594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4357</v>
      </c>
      <c r="H40" s="6">
        <f>январь!H40+февраль!H40+март!H40+апрель!H40+май!H40+июнь!H40+июль!H40+август!H40+сентябрь!H40+октябрь!H41+ноябрь!H40+декабрь!H40</f>
        <v>0</v>
      </c>
      <c r="I40" s="6">
        <f>январь!I40+февраль!I40+март!I40+апрель!I40+май!I40+июнь!I41+июль!I40+август!I42+сентябрь!I40+октябрь!I40+ноябрь!I40+декабрь!I40</f>
        <v>905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40381</v>
      </c>
      <c r="H41" s="6">
        <f>январь!H41+февраль!H41+март!H41+апрель!H41+май!H41+июнь!H41+июль!H41+август!H41+сентябрь!H41+октябрь!H42+ноябрь!H41+декабрь!H41</f>
        <v>5278</v>
      </c>
      <c r="I41" s="6">
        <f>январь!I41+февраль!I41+март!I41+апрель!I41+май!I41+июнь!I42+июль!I41+август!I43+сентябрь!I41+октябрь!I41+ноябрь!I41+декабрь!I41</f>
        <v>16977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31220</v>
      </c>
      <c r="H42" s="6">
        <f>январь!H42+февраль!H42+март!H42+апрель!H42+май!H42+июнь!H42+июль!H42+август!H42+сентябрь!H42+октябрь!H43+ноябрь!H42+декабрь!H42</f>
        <v>11208</v>
      </c>
      <c r="I42" s="6">
        <f>январь!I42+февраль!I42+март!I42+апрель!I42+май!I42+июнь!I43+июль!I42+август!I44+сентябрь!I42+октябрь!I42+ноябрь!I42+декабрь!I42</f>
        <v>10518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14179</v>
      </c>
      <c r="H43" s="6">
        <f>январь!H43+февраль!H43+март!H43+апрель!H43+май!H43+июнь!H43+июль!H43+август!H43+сентябрь!H43+октябрь!H44+ноябрь!H43+декабрь!H43</f>
        <v>0</v>
      </c>
      <c r="I43" s="6">
        <f>январь!I43+февраль!I43+март!I43+апрель!I43+май!I43+июнь!I44+июль!I43+август!I45+сентябрь!I43+октябрь!I43+ноябрь!I43+декабрь!I43</f>
        <v>3261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166987</v>
      </c>
      <c r="H44" s="6">
        <f>январь!H44+февраль!H44+март!H44+апрель!H44+май!H44+июнь!H44+июль!H44+август!H44+сентябрь!H44+октябрь!H46+ноябрь!H44+декабрь!H44</f>
        <v>28050</v>
      </c>
      <c r="I44" s="6">
        <f>январь!I44+февраль!I44+март!I44+апрель!I44+май!I44+июнь!I45+июль!I44+август!I46+сентябрь!I44+октябрь!I44+ноябрь!I44+декабрь!I44</f>
        <v>88683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3399</v>
      </c>
      <c r="H45" s="6">
        <f>январь!H45+февраль!H45+март!H45+апрель!H45+май!H45+июнь!H45+июль!H45+август!H45+сентябрь!H45+октябрь!H47+ноябрь!H45+декабрь!H45</f>
        <v>0</v>
      </c>
      <c r="I45" s="6">
        <f>январь!I45+февраль!I45+март!I45+апрель!I45+май!I45+июнь!I46+июль!I45+август!I47+сентябрь!I45+октябрь!I45+ноябрь!I45+декабрь!I45</f>
        <v>4086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356079</v>
      </c>
      <c r="H46" s="6">
        <f>январь!H46+февраль!H46+март!H46+апрель!H46+май!H46+июнь!H46+июль!H46+август!H46+сентябрь!H46+октябрь!H48+ноябрь!H46+декабрь!H46</f>
        <v>80417</v>
      </c>
      <c r="I46" s="6">
        <f>январь!I46+февраль!I46+март!I46+апрель!I46+май!I46+июнь!I47+июль!I46+август!I48+сентябрь!I46+октябрь!I46+ноябрь!I46+декабрь!I46</f>
        <v>72734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73429</v>
      </c>
      <c r="H47" s="6">
        <f>январь!H47+февраль!H47+март!H47+апрель!H47+май!H47+июнь!H47+июль!H47+август!H47+сентябрь!H47+октябрь!H49+ноябрь!H47+декабрь!H47</f>
        <v>2477</v>
      </c>
      <c r="I47" s="6">
        <f>январь!I47+февраль!I47+март!I47+апрель!I47+май!I47+июнь!I48+июль!I47+август!I49+сентябрь!I47+октябрь!I47+ноябрь!I47+декабрь!I47</f>
        <v>64915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448524</v>
      </c>
      <c r="H48" s="6">
        <f>январь!H48+февраль!H48+март!H48+апрель!H48+май!H48+июнь!H48+июль!H48+август!H48+сентябрь!H48+октябрь!H50+ноябрь!H48+декабрь!H48</f>
        <v>147839</v>
      </c>
      <c r="I48" s="6">
        <f>январь!I48+февраль!I48+март!I48+апрель!I48+май!I48+июнь!I49+июль!I48+август!I50+сентябрь!I48+октябрь!I48+ноябрь!I48+декабрь!I48</f>
        <v>119347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28644</v>
      </c>
      <c r="H49" s="6" t="e">
        <f>январь!H49+февраль!H49+март!H49+апрель!H49+май!H49+июнь!H49+июль!H49+август!H49+сентябрь!H49+октябрь!#REF!+ноябрь!H49+декабрь!H49</f>
        <v>#REF!</v>
      </c>
      <c r="I49" s="6">
        <f>январь!I49+февраль!I49+март!I49+апрель!I49+май!I49+июнь!I50+июль!I49+август!I51+сентябрь!I49+октябрь!I49+ноябрь!I49+декабрь!I49</f>
        <v>21228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213843</v>
      </c>
      <c r="H50" s="6" t="e">
        <f>январь!H50+февраль!H50+март!H50+апрель!H50+май!H50+июнь!H50+июль!H50+август!H50+сентябрь!H50+октябрь!#REF!+ноябрь!H50+декабрь!H50</f>
        <v>#REF!</v>
      </c>
      <c r="I50" s="6" t="e">
        <f>январь!I50+февраль!I50+март!I50+апрель!I50+май!I50+июнь!I51+июль!I50+август!#REF!+сентябрь!I50+октябрь!I50+ноябрь!I50+декабрь!I50</f>
        <v>#REF!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22088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 t="e">
        <f>январь!I51+февраль!I51+март!I51+апрель!I51+май!I51+июнь!#REF!+июль!I51+август!#REF!+сентябрь!I51+октябрь!I51+ноябрь!I51+декабрь!I51</f>
        <v>#REF!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5331001</v>
      </c>
      <c r="H52" s="11" t="e">
        <f t="shared" ref="H52:I52" si="0">SUM(H15:H51)</f>
        <v>#REF!</v>
      </c>
      <c r="I52" s="11" t="e">
        <f t="shared" si="0"/>
        <v>#REF!</v>
      </c>
    </row>
    <row r="53" spans="1:13" x14ac:dyDescent="0.2">
      <c r="G53" s="12"/>
      <c r="H53" s="12"/>
      <c r="I53" s="12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8"/>
  <sheetViews>
    <sheetView topLeftCell="A23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1.42578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69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4"/>
      <c r="H15" s="6"/>
      <c r="I15" s="6"/>
      <c r="J15" s="30">
        <v>32856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4"/>
      <c r="H16" s="6"/>
      <c r="I16" s="6"/>
      <c r="J16" s="30">
        <v>5531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4"/>
      <c r="H17" s="6"/>
      <c r="I17" s="6"/>
      <c r="J17" s="31">
        <v>392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4"/>
      <c r="H18" s="6"/>
      <c r="I18" s="6"/>
      <c r="J18" s="30">
        <v>11363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4"/>
      <c r="H19" s="6"/>
      <c r="I19" s="6"/>
      <c r="J19" s="30">
        <v>2172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4"/>
      <c r="H20" s="6"/>
      <c r="I20" s="6"/>
      <c r="J20" s="30">
        <v>23651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4"/>
      <c r="H21" s="6"/>
      <c r="I21" s="6"/>
      <c r="J21" s="30">
        <v>4990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4"/>
      <c r="H22" s="6"/>
      <c r="I22" s="6"/>
      <c r="J22" s="30">
        <v>1716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4"/>
      <c r="H23" s="6"/>
      <c r="I23" s="6"/>
      <c r="J23" s="30">
        <v>2650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4"/>
      <c r="H24" s="6"/>
      <c r="I24" s="6"/>
      <c r="J24" s="30">
        <v>1129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4"/>
      <c r="H25" s="6"/>
      <c r="I25" s="6"/>
      <c r="J25" s="30">
        <v>2633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4"/>
      <c r="H26" s="6"/>
      <c r="I26" s="6"/>
      <c r="J26" s="30">
        <v>21182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4"/>
      <c r="H27" s="6"/>
      <c r="I27" s="6"/>
      <c r="J27" s="30">
        <v>2654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4"/>
      <c r="H28" s="6"/>
      <c r="I28" s="6"/>
      <c r="J28" s="30">
        <v>15893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4"/>
      <c r="H29" s="6"/>
      <c r="I29" s="6"/>
      <c r="J29" s="31">
        <v>964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4"/>
      <c r="H30" s="6"/>
      <c r="I30" s="6"/>
      <c r="J30" s="30">
        <v>50896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4"/>
      <c r="H31" s="6"/>
      <c r="I31" s="6"/>
      <c r="J31" s="31">
        <v>639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4"/>
      <c r="H32" s="6"/>
      <c r="I32" s="6"/>
      <c r="J32" s="30">
        <v>10862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4"/>
      <c r="H33" s="6"/>
      <c r="I33" s="6"/>
      <c r="J33" s="30">
        <v>2296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4"/>
      <c r="H34" s="6"/>
      <c r="I34" s="6"/>
      <c r="J34" s="31">
        <v>51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4"/>
      <c r="H35" s="6"/>
      <c r="I35" s="6"/>
      <c r="J35" s="30">
        <v>21574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4"/>
      <c r="H36" s="6"/>
      <c r="I36" s="6"/>
      <c r="J36" s="30">
        <v>36903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4"/>
      <c r="H37" s="6"/>
      <c r="I37" s="6"/>
      <c r="J37" s="30">
        <v>55904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4"/>
      <c r="H38" s="6"/>
      <c r="I38" s="6"/>
      <c r="J38" s="30">
        <v>24750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4"/>
      <c r="H39" s="6"/>
      <c r="I39" s="6"/>
      <c r="J39" s="30">
        <v>41209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4"/>
      <c r="H40" s="6"/>
      <c r="I40" s="6"/>
      <c r="J40" s="31">
        <v>143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4"/>
      <c r="H41" s="6"/>
      <c r="I41" s="6"/>
      <c r="J41" s="30">
        <v>1399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4"/>
      <c r="H42" s="6"/>
      <c r="I42" s="6"/>
      <c r="J42" s="30">
        <v>2342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4"/>
      <c r="H43" s="6"/>
      <c r="I43" s="6"/>
      <c r="J43" s="31">
        <v>627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4"/>
      <c r="H44" s="6"/>
      <c r="I44" s="6"/>
      <c r="J44" s="30">
        <v>17608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4"/>
      <c r="H45" s="6"/>
      <c r="I45" s="6"/>
      <c r="J45" s="31">
        <v>558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4"/>
      <c r="H46" s="6"/>
      <c r="I46" s="6"/>
      <c r="J46" s="30">
        <v>24306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4"/>
      <c r="H47" s="6"/>
      <c r="I47" s="6"/>
      <c r="J47" s="30">
        <v>7824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4"/>
      <c r="H48" s="6"/>
      <c r="I48" s="6"/>
      <c r="J48" s="30">
        <v>25361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4"/>
      <c r="H49" s="6"/>
      <c r="I49" s="6"/>
      <c r="J49" s="30">
        <v>1570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4"/>
      <c r="H50" s="6"/>
      <c r="I50" s="6"/>
      <c r="J50" s="30">
        <v>8545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4"/>
      <c r="H51" s="6"/>
      <c r="I51" s="6"/>
      <c r="J51" s="30">
        <v>1770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8"/>
  <sheetViews>
    <sheetView topLeftCell="B18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2.5703125" style="1" customWidth="1" outlineLevel="1"/>
    <col min="11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10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46">
        <v>38093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46">
        <v>7270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47">
        <v>429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46">
        <v>13344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46">
        <v>3007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46">
        <v>30970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46">
        <v>6703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46">
        <v>1943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46">
        <v>3437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47">
        <v>987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46">
        <v>3262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46">
        <v>25255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46">
        <v>3758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46">
        <v>21617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46">
        <v>1012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46">
        <v>64307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47">
        <v>873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46">
        <v>17706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46">
        <v>3102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47">
        <v>88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46">
        <v>31499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46">
        <v>48290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46">
        <v>74084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46">
        <v>29597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46">
        <v>38087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47">
        <v>189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46">
        <v>2356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46">
        <v>2680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47">
        <v>748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46">
        <v>21215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47">
        <v>658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46">
        <v>29699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46">
        <v>9669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46">
        <v>28217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46">
        <v>2174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46">
        <v>15708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46">
        <v>2277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8"/>
  <sheetViews>
    <sheetView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140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11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2">
        <v>43050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2">
        <v>6965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3">
        <v>493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2">
        <v>21250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2">
        <v>4590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2">
        <v>45038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2">
        <v>12873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2">
        <v>6495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2">
        <v>5638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2">
        <v>2016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2">
        <v>4830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2">
        <v>35418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2">
        <v>5001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2">
        <v>28079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2">
        <v>1296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2">
        <v>64290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2">
        <v>1457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2">
        <v>16847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2">
        <v>7336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3">
        <v>149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2">
        <v>42156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2">
        <v>66052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2">
        <v>88499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2">
        <v>38466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2">
        <v>47294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3">
        <v>232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2">
        <v>3785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2">
        <v>4689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3">
        <v>841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2">
        <v>26378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2">
        <v>1019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2">
        <v>36700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2">
        <v>13969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2">
        <v>51030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2">
        <v>3970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2">
        <v>29048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2">
        <v>3727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8"/>
  <sheetViews>
    <sheetView topLeftCell="A4" zoomScale="80" zoomScaleNormal="8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855468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5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4">
        <v>49023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4">
        <v>19841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5">
        <v>414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4">
        <v>16659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4">
        <v>3800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4">
        <v>42188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4">
        <v>14022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4">
        <v>5314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4">
        <v>5851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4">
        <v>2501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4">
        <v>4308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4">
        <v>47641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4">
        <v>5142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4">
        <v>25320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4">
        <v>1685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4">
        <v>73369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4">
        <v>1258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4">
        <v>18075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4">
        <v>6799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5">
        <v>175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4">
        <v>24445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4">
        <v>65383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4">
        <v>70595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4">
        <v>38882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4">
        <v>48999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5">
        <v>265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4">
        <v>4400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4">
        <v>4241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5">
        <v>929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4">
        <v>20307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4">
        <v>1297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4">
        <v>30318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4">
        <v>13430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4">
        <v>41799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4">
        <v>4405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4">
        <v>21287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4">
        <v>4421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" si="0">SUM(H15:H51)</f>
        <v>0</v>
      </c>
      <c r="I52" s="11">
        <f>SUM(I15:I51)</f>
        <v>0</v>
      </c>
      <c r="J52" s="8"/>
    </row>
    <row r="53" spans="1:13" x14ac:dyDescent="0.2">
      <c r="G53" s="12"/>
      <c r="H53" s="19"/>
      <c r="I53" s="19"/>
      <c r="J53" s="7"/>
    </row>
    <row r="54" spans="1:13" x14ac:dyDescent="0.2">
      <c r="G54" s="12"/>
      <c r="H54" s="19"/>
      <c r="I54" s="19"/>
    </row>
    <row r="55" spans="1:13" x14ac:dyDescent="0.2">
      <c r="H55" s="8"/>
      <c r="I55" s="8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1B33-8190-424B-8AAB-8FCDDFAD4AB8}">
  <dimension ref="A1:K52"/>
  <sheetViews>
    <sheetView topLeftCell="A13" workbookViewId="0">
      <selection activeCell="H52" sqref="H52:I52"/>
    </sheetView>
  </sheetViews>
  <sheetFormatPr defaultRowHeight="12.75" outlineLevelCol="1" x14ac:dyDescent="0.2"/>
  <cols>
    <col min="2" max="2" width="18.28515625" customWidth="1"/>
    <col min="7" max="7" width="11.28515625" customWidth="1"/>
    <col min="8" max="8" width="10.7109375" customWidth="1"/>
    <col min="9" max="9" width="10.140625" customWidth="1"/>
    <col min="10" max="10" width="0" hidden="1" customWidth="1" outlineLevel="1"/>
    <col min="11" max="11" width="9.140625" collapsed="1"/>
  </cols>
  <sheetData>
    <row r="1" spans="1:10" x14ac:dyDescent="0.2">
      <c r="A1" s="1"/>
      <c r="B1" s="1"/>
      <c r="C1" s="1"/>
      <c r="D1" s="1"/>
      <c r="E1" s="1"/>
      <c r="F1" s="1"/>
      <c r="G1" s="1"/>
      <c r="H1" s="51" t="s">
        <v>39</v>
      </c>
      <c r="I1" s="51"/>
    </row>
    <row r="2" spans="1:10" x14ac:dyDescent="0.2">
      <c r="A2" s="1"/>
      <c r="B2" s="1"/>
      <c r="C2" s="1"/>
      <c r="D2" s="1"/>
      <c r="E2" s="1"/>
      <c r="F2" s="1"/>
      <c r="G2" s="1"/>
      <c r="H2" s="51" t="s">
        <v>26</v>
      </c>
      <c r="I2" s="51"/>
    </row>
    <row r="3" spans="1:10" x14ac:dyDescent="0.2">
      <c r="A3" s="1"/>
      <c r="B3" s="1"/>
      <c r="C3" s="1"/>
      <c r="D3" s="1"/>
      <c r="E3" s="1"/>
      <c r="F3" s="1"/>
      <c r="G3" s="1"/>
      <c r="H3" s="51" t="s">
        <v>27</v>
      </c>
      <c r="I3" s="51"/>
    </row>
    <row r="4" spans="1:10" x14ac:dyDescent="0.2">
      <c r="A4" s="1"/>
      <c r="B4" s="1"/>
      <c r="C4" s="1"/>
      <c r="D4" s="1"/>
      <c r="E4" s="1"/>
      <c r="F4" s="1"/>
      <c r="G4" s="1"/>
      <c r="H4" s="51" t="s">
        <v>28</v>
      </c>
      <c r="I4" s="51"/>
    </row>
    <row r="5" spans="1:10" x14ac:dyDescent="0.2">
      <c r="A5" s="1"/>
      <c r="B5" s="1"/>
      <c r="C5" s="1"/>
      <c r="D5" s="1"/>
      <c r="E5" s="1"/>
      <c r="F5" s="1"/>
      <c r="G5" s="1"/>
      <c r="H5" s="51" t="s">
        <v>29</v>
      </c>
      <c r="I5" s="51"/>
    </row>
    <row r="6" spans="1:10" x14ac:dyDescent="0.2">
      <c r="A6" s="1"/>
      <c r="B6" s="1"/>
      <c r="C6" s="1"/>
      <c r="D6" s="1"/>
      <c r="E6" s="1"/>
      <c r="F6" s="1"/>
      <c r="G6" s="1"/>
      <c r="H6" s="51" t="s">
        <v>30</v>
      </c>
      <c r="I6" s="51"/>
    </row>
    <row r="7" spans="1:10" x14ac:dyDescent="0.2">
      <c r="A7" s="1"/>
      <c r="B7" s="1"/>
      <c r="C7" s="1"/>
      <c r="D7" s="1"/>
      <c r="E7" s="1"/>
      <c r="F7" s="1"/>
      <c r="G7" s="1"/>
      <c r="H7" s="51" t="s">
        <v>3</v>
      </c>
      <c r="I7" s="51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</row>
    <row r="9" spans="1:10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</row>
    <row r="10" spans="1:10" x14ac:dyDescent="0.2">
      <c r="A10" s="52"/>
      <c r="B10" s="52"/>
      <c r="C10" s="52"/>
      <c r="D10" s="52"/>
      <c r="E10" s="52"/>
      <c r="F10" s="52"/>
      <c r="G10" s="52"/>
      <c r="H10" s="52"/>
      <c r="I10" s="52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">
      <c r="A12" s="53" t="s">
        <v>0</v>
      </c>
      <c r="B12" s="56" t="s">
        <v>1</v>
      </c>
      <c r="C12" s="57" t="s">
        <v>2</v>
      </c>
      <c r="D12" s="56" t="s">
        <v>6</v>
      </c>
      <c r="E12" s="56"/>
      <c r="F12" s="56"/>
      <c r="G12" s="56"/>
      <c r="H12" s="56"/>
      <c r="I12" s="56"/>
    </row>
    <row r="13" spans="1:10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0" ht="63.75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0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91726</v>
      </c>
      <c r="H15" s="6">
        <f>январь!H15+февраль!H15+март!H15+апрель!H15+май!H15+июнь!H15+июль!H15+август!H15+сентябрь!H15+октябрь!H15+ноябрь!H15+декабрь!H15</f>
        <v>25351</v>
      </c>
      <c r="I15" s="6">
        <f>январь!I15+февраль!I15+март!I15+апрель!I15+май!I15+июнь!I15+июль!I15+август!I15+сентябрь!I15+октябрь!I15+ноябрь!I15+декабрь!I15</f>
        <v>231201</v>
      </c>
      <c r="J15" s="22">
        <f>H15+I15</f>
        <v>256552</v>
      </c>
    </row>
    <row r="16" spans="1:10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83577</v>
      </c>
      <c r="H16" s="6">
        <f>январь!H16+февраль!H16+март!H16+апрель!H16+май!H16+июнь!H16+июль!H16+август!H16+сентябрь!H16+октябрь!H16+ноябрь!H16+декабрь!H16</f>
        <v>30551</v>
      </c>
      <c r="I16" s="6">
        <f>январь!I16+февраль!I16+март!I16+апрель!I16+май!I16+июнь!I16+июль!I16+август!I16+сентябрь!I16+октябрь!I16+ноябрь!I16+декабрь!I16</f>
        <v>31341</v>
      </c>
      <c r="J16" s="22">
        <f t="shared" ref="J16:J51" si="0">H16+I16</f>
        <v>61892</v>
      </c>
    </row>
    <row r="17" spans="1:10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9329</v>
      </c>
      <c r="H17" s="6">
        <f>январь!H17+февраль!H17+март!H17+апрель!H17+май!H17+июнь!H17+июль!H17+август!H17+сентябрь!H17+октябрь!H17+ноябрь!H17+декабрь!H17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2010</v>
      </c>
      <c r="J17" s="22">
        <f t="shared" si="0"/>
        <v>2010</v>
      </c>
    </row>
    <row r="18" spans="1:10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262041</v>
      </c>
      <c r="H18" s="6">
        <f>январь!H18+февраль!H18+март!H18+апрель!H18+май!H18+июнь!H18+июль!H18+август!H18+сентябрь!H18+октябрь!H18+ноябрь!H18+декабрь!H18</f>
        <v>43787</v>
      </c>
      <c r="I18" s="6">
        <f>январь!I18+февраль!I18+март!I18+апрель!I18+май!I18+июнь!I18+июль!I18+август!I18+сентябрь!I18+октябрь!I18+ноябрь!I18+декабрь!I18</f>
        <v>51725</v>
      </c>
      <c r="J18" s="22">
        <f t="shared" si="0"/>
        <v>95512</v>
      </c>
    </row>
    <row r="19" spans="1:10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39426</v>
      </c>
      <c r="H19" s="6">
        <f>январь!H19+февраль!H19+март!H19+апрель!H19+май!H19+июнь!H19+июль!H19+август!H19+сентябрь!H19+октябрь!H19+ноябрь!H19+декабрь!H19</f>
        <v>2055</v>
      </c>
      <c r="I19" s="6">
        <f>январь!I19+февраль!I19+март!I19+апрель!I19+май!I19+июнь!I19+июль!I19+август!I19+сентябрь!I19+октябрь!I19+ноябрь!I19+декабрь!I19</f>
        <v>19186</v>
      </c>
      <c r="J19" s="22">
        <f t="shared" si="0"/>
        <v>21241</v>
      </c>
    </row>
    <row r="20" spans="1:10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199268</v>
      </c>
      <c r="H20" s="6">
        <f>январь!H20+февраль!H20+март!H20+апрель!H20+май!H20+июнь!H20+июль!H20+август!H20+сентябрь!H20+октябрь!H20+ноябрь!H20+декабрь!H20</f>
        <v>95093</v>
      </c>
      <c r="I20" s="6">
        <f>январь!I20+февраль!I20+март!I20+апрель!I20+май!I20+июнь!I20+июль!I20+август!I20+сентябрь!I20+октябрь!I20+ноябрь!I20+декабрь!I20</f>
        <v>113465</v>
      </c>
      <c r="J20" s="22">
        <f t="shared" si="0"/>
        <v>208558</v>
      </c>
    </row>
    <row r="21" spans="1:10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47541</v>
      </c>
      <c r="H21" s="6">
        <f>январь!H21+февраль!H21+март!H21+апрель!H21+май!H21+июнь!H21+июль!H21+август!H21+сентябрь!H21+октябрь!H21+ноябрь!H21+декабрь!H21</f>
        <v>51986</v>
      </c>
      <c r="I21" s="6">
        <f>январь!I21+февраль!I21+март!I21+апрель!I21+май!I21+июнь!I21+июль!I21+август!I21+сентябрь!I21+октябрь!I21+ноябрь!I21+декабрь!I21</f>
        <v>24768</v>
      </c>
      <c r="J21" s="22">
        <f t="shared" si="0"/>
        <v>76754</v>
      </c>
    </row>
    <row r="22" spans="1:10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37490</v>
      </c>
      <c r="H22" s="6">
        <f>январь!H22+февраль!H22+март!H22+апрель!H22+май!H22+июнь!H22+июль!H22+август!H22+сентябрь!H22+октябрь!H22+ноябрь!H22+декабрь!H22</f>
        <v>13240</v>
      </c>
      <c r="I22" s="6">
        <f>январь!I22+февраль!I22+март!I22+апрель!I22+май!I22+июнь!I22+июль!I22+август!I22+сентябрь!I22+октябрь!I22+ноябрь!I22+декабрь!I22</f>
        <v>21840</v>
      </c>
      <c r="J22" s="22">
        <f t="shared" si="0"/>
        <v>35080</v>
      </c>
    </row>
    <row r="23" spans="1:10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23638</v>
      </c>
      <c r="H23" s="6">
        <f>январь!H23+февраль!H23+март!H23+апрель!H23+май!H23+июнь!H23+июль!H23+август!H23+сентябрь!H23+октябрь!H23+ноябрь!H23+декабрь!H23</f>
        <v>1775</v>
      </c>
      <c r="I23" s="6">
        <f>январь!I23+февраль!I23+март!I23+апрель!I23+май!I23+июнь!I23+июль!I23+август!I23+сентябрь!I23+октябрь!I23+ноябрь!I23+декабрь!I23</f>
        <v>23473</v>
      </c>
      <c r="J23" s="22">
        <f t="shared" si="0"/>
        <v>25248</v>
      </c>
    </row>
    <row r="24" spans="1:10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15195</v>
      </c>
      <c r="H24" s="6">
        <f>январь!H24+февраль!H24+март!H24+апрель!H24+май!H24+июнь!H24+июль!H24+август!H24+сентябрь!H24+октябрь!H24+ноябрь!H24+декабрь!H24</f>
        <v>6154</v>
      </c>
      <c r="I24" s="6">
        <f>январь!I24+февраль!I24+март!I24+апрель!I24+май!I24+июнь!I24+июль!I24+август!I24+сентябрь!I24+октябрь!I24+ноябрь!I24+декабрь!I24</f>
        <v>7699</v>
      </c>
      <c r="J24" s="22">
        <f t="shared" si="0"/>
        <v>13853</v>
      </c>
    </row>
    <row r="25" spans="1:10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56011</v>
      </c>
      <c r="H25" s="6">
        <f>январь!H25+февраль!H25+март!H25+апрель!H25+май!H25+июнь!H25+июль!H25+август!H25+сентябрь!H25+октябрь!H25+ноябрь!H25+декабрь!H25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26318</v>
      </c>
      <c r="J25" s="22">
        <f t="shared" si="0"/>
        <v>26318</v>
      </c>
    </row>
    <row r="26" spans="1:10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384723</v>
      </c>
      <c r="H26" s="6">
        <f>январь!H26+февраль!H26+март!H26+апрель!H26+май!H26+июнь!H26+июль!H26+август!H26+сентябрь!H26+октябрь!H26+ноябрь!H26+декабрь!H26</f>
        <v>67730</v>
      </c>
      <c r="I26" s="6">
        <f>январь!I26+февраль!I26+март!I26+апрель!I26+май!I26+июнь!I26+июль!I26+август!I26+сентябрь!I26+октябрь!I26+ноябрь!I26+декабрь!I26</f>
        <v>98974</v>
      </c>
      <c r="J26" s="22">
        <f t="shared" si="0"/>
        <v>166704</v>
      </c>
    </row>
    <row r="27" spans="1:10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35004</v>
      </c>
      <c r="H27" s="6">
        <f>январь!H27+февраль!H27+март!H27+апрель!H27+май!H27+июнь!H27+июль!H27+август!H27+сентябрь!H27+октябрь!H27+ноябрь!H27+декабрь!H27</f>
        <v>0</v>
      </c>
      <c r="I27" s="6">
        <f>январь!I27+февраль!I27+март!I27+апрель!I27+май!I27+июнь!I27+июль!I27+август!I27+сентябрь!I27+октябрь!I27+ноябрь!I27+декабрь!I27</f>
        <v>28492</v>
      </c>
      <c r="J27" s="22">
        <f t="shared" si="0"/>
        <v>28492</v>
      </c>
    </row>
    <row r="28" spans="1:10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402156</v>
      </c>
      <c r="H28" s="6">
        <f>январь!H28+февраль!H28+март!H28+апрель!H28+май!H28+июнь!H28+июль!H28+август!H28+сентябрь!H28+октябрь!H28+ноябрь!H28+декабрь!H28</f>
        <v>25138</v>
      </c>
      <c r="I28" s="6">
        <f>январь!I28+февраль!I28+март!I28+апрель!I28+май!I28+июнь!I28+июль!I28+август!I28+сентябрь!I28+октябрь!I28+ноябрь!I28+декабрь!I28</f>
        <v>90654</v>
      </c>
      <c r="J28" s="22">
        <f t="shared" si="0"/>
        <v>115792</v>
      </c>
    </row>
    <row r="29" spans="1:10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20820</v>
      </c>
      <c r="H29" s="6">
        <f>январь!H29+февраль!H29+март!H29+апрель!H29+май!H29+июнь!H29+июль!H29+август!H29+сентябрь!H29+октябрь!H29+ноябрь!H29+декабрь!H29</f>
        <v>288</v>
      </c>
      <c r="I29" s="6">
        <f>январь!I29+февраль!I29+март!I29+апрель!I29+май!I29+июнь!I29+июль!I29+август!I29+сентябрь!I29+октябрь!I29+ноябрь!I29+декабрь!I29</f>
        <v>5571</v>
      </c>
      <c r="J29" s="22">
        <f t="shared" si="0"/>
        <v>5859</v>
      </c>
    </row>
    <row r="30" spans="1:10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293915</v>
      </c>
      <c r="H30" s="6">
        <f>январь!H30+февраль!H30+март!H30+апрель!H30+май!H30+июнь!H30+июль!H30+август!H30+сентябрь!H30+октябрь!H30+ноябрь!H30+декабрь!H30</f>
        <v>247119</v>
      </c>
      <c r="I30" s="6">
        <f>январь!I30+февраль!I30+март!I30+апрель!I30+май!I30+июнь!I30+июль!I30+август!I30+сентябрь!I30+октябрь!I30+ноябрь!I30+декабрь!I30</f>
        <v>62955</v>
      </c>
      <c r="J30" s="22">
        <f t="shared" si="0"/>
        <v>310074</v>
      </c>
    </row>
    <row r="31" spans="1:10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70886</v>
      </c>
      <c r="H31" s="6">
        <f>январь!H31+февраль!H31+март!H31+апрель!H31+май!H31+июнь!H31+июль!H31+август!H31+сентябрь!H31+октябрь!H31+ноябрь!H31+декабрь!H31</f>
        <v>3377</v>
      </c>
      <c r="I31" s="6">
        <f>январь!I31+февраль!I31+март!I31+апрель!I31+май!I31+июнь!I31+июль!I31+август!I31+сентябрь!I31+октябрь!I31+ноябрь!I31+декабрь!I31</f>
        <v>4121</v>
      </c>
      <c r="J31" s="22">
        <f t="shared" si="0"/>
        <v>7498</v>
      </c>
    </row>
    <row r="32" spans="1:10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130013</v>
      </c>
      <c r="H32" s="6">
        <f>январь!H32+февраль!H32+март!H32+апрель!H32+май!H32+июнь!H32+июль!H32+август!H32+сентябрь!H32+октябрь!H32+ноябрь!H32+декабрь!H32</f>
        <v>56242</v>
      </c>
      <c r="I32" s="6">
        <f>январь!I32+февраль!I32+март!I32+апрель!I32+май!I32+июнь!I32+июль!I32+август!I32+сентябрь!I32+октябрь!I32+ноябрь!I32+декабрь!I32</f>
        <v>40514</v>
      </c>
      <c r="J32" s="22">
        <f t="shared" si="0"/>
        <v>96756</v>
      </c>
    </row>
    <row r="33" spans="1:10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33405</v>
      </c>
      <c r="H33" s="6">
        <f>январь!H33+февраль!H33+март!H33+апрель!H33+май!H33+июнь!H33+июль!H33+август!H33+сентябрь!H33+октябрь!H33+ноябрь!H33+декабрь!H33</f>
        <v>0</v>
      </c>
      <c r="I33" s="6">
        <f>январь!I33+февраль!I33+март!I33+апрель!I33+май!I33+июнь!I33+июль!I33+август!I33+сентябрь!I33+октябрь!I33+ноябрь!I33+декабрь!I33</f>
        <v>20233</v>
      </c>
      <c r="J33" s="22">
        <f t="shared" si="0"/>
        <v>20233</v>
      </c>
    </row>
    <row r="34" spans="1:10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2374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787</v>
      </c>
      <c r="J34" s="22">
        <f t="shared" si="0"/>
        <v>787</v>
      </c>
    </row>
    <row r="35" spans="1:10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349552</v>
      </c>
      <c r="H35" s="6">
        <f>январь!H35+февраль!H35+март!H35+апрель!H35+май!H35+июнь!H35+июль!H35+август!H35+сентябрь!H35+октябрь!H35+ноябрь!H35+декабрь!H35</f>
        <v>105583</v>
      </c>
      <c r="I35" s="6">
        <f>январь!I35+февраль!I35+март!I35+апрель!I35+май!I35+июнь!I35+июль!I35+август!I35+сентябрь!I35+октябрь!I35+ноябрь!I35+декабрь!I35</f>
        <v>91037</v>
      </c>
      <c r="J35" s="22">
        <f t="shared" si="0"/>
        <v>196620</v>
      </c>
    </row>
    <row r="36" spans="1:10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415229</v>
      </c>
      <c r="H36" s="6">
        <f>январь!H36+февраль!H36+март!H36+апрель!H36+май!H36+июнь!H36+июль!H36+август!H36+сентябрь!H36+октябрь!H36+ноябрь!H36+декабрь!H36</f>
        <v>137051</v>
      </c>
      <c r="I36" s="6">
        <f>январь!I36+февраль!I36+март!I36+апрель!I36+май!I36+июнь!I36+июль!I36+август!I36+сентябрь!I36+октябрь!I36+ноябрь!I36+декабрь!I36</f>
        <v>189511</v>
      </c>
      <c r="J36" s="22">
        <f t="shared" si="0"/>
        <v>326562</v>
      </c>
    </row>
    <row r="37" spans="1:10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363822</v>
      </c>
      <c r="H37" s="6">
        <f>январь!H37+февраль!H37+март!H37+апрель!H37+май!H37+июнь!H37+июль!H37+август!H37+сентябрь!H37+октябрь!H37+ноябрь!H37+декабрь!H37</f>
        <v>61367</v>
      </c>
      <c r="I37" s="6">
        <f>январь!I37+февраль!I37+март!I37+апрель!I37+май!I37+июнь!I37+июль!I37+август!I37+сентябрь!I37+октябрь!I37+ноябрь!I37+декабрь!I37</f>
        <v>325097</v>
      </c>
      <c r="J37" s="22">
        <f t="shared" si="0"/>
        <v>386464</v>
      </c>
    </row>
    <row r="38" spans="1:10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132638</v>
      </c>
      <c r="H38" s="6">
        <f>январь!H38+февраль!H38+март!H38+апрель!H38+май!H38+июнь!H38+июль!H38+август!H38+сентябрь!H38+октябрь!H38+ноябрь!H38+декабрь!H38</f>
        <v>110597</v>
      </c>
      <c r="I38" s="6">
        <f>январь!I38+февраль!I38+март!I38+апрель!I38+май!I38+июнь!I38+июль!I38+август!I38+сентябрь!I38+октябрь!I38+ноябрь!I38+декабрь!I38</f>
        <v>102152</v>
      </c>
      <c r="J38" s="22">
        <f t="shared" si="0"/>
        <v>212749</v>
      </c>
    </row>
    <row r="39" spans="1:10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428092</v>
      </c>
      <c r="H39" s="6">
        <f>январь!H39+февраль!H39+март!H39+апрель!H39+май!H39+июнь!H39+июль!H39+август!H39+сентябрь!H39+октябрь!H39+ноябрь!H39+декабрь!H39</f>
        <v>103117</v>
      </c>
      <c r="I39" s="6">
        <f>январь!I39+февраль!I39+март!I39+апрель!I39+май!I39+июнь!I39+июль!I39+август!I39+сентябрь!I39+октябрь!I39+ноябрь!I39+декабрь!I39</f>
        <v>146594</v>
      </c>
      <c r="J39" s="22">
        <f t="shared" si="0"/>
        <v>249711</v>
      </c>
    </row>
    <row r="40" spans="1:10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4357</v>
      </c>
      <c r="H40" s="6">
        <f>январь!H40+февраль!H40+март!H40+апрель!H40+май!H40+июнь!H40+июль!H40+август!H40+сентябрь!H40+октябрь!H40+ноябрь!H40+декабрь!H40</f>
        <v>0</v>
      </c>
      <c r="I40" s="6">
        <f>январь!I40+февраль!I40+март!I40+апрель!I40+май!I40+июнь!I40+июль!I40+август!I40+сентябрь!I40+октябрь!I40+ноябрь!I40+декабрь!I40</f>
        <v>905</v>
      </c>
      <c r="J40" s="22">
        <f t="shared" si="0"/>
        <v>905</v>
      </c>
    </row>
    <row r="41" spans="1:10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40381</v>
      </c>
      <c r="H41" s="6">
        <f>январь!H41+февраль!H41+март!H41+апрель!H41+май!H41+июнь!H41+июль!H41+август!H41+сентябрь!H41+октябрь!H41+ноябрь!H41+декабрь!H41</f>
        <v>5278</v>
      </c>
      <c r="I41" s="6">
        <f>январь!I41+февраль!I41+март!I41+апрель!I41+май!I41+июнь!I41+июль!I41+август!I41+сентябрь!I41+октябрь!I41+ноябрь!I41+декабрь!I41</f>
        <v>16977</v>
      </c>
      <c r="J41" s="22">
        <f t="shared" si="0"/>
        <v>22255</v>
      </c>
    </row>
    <row r="42" spans="1:10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31220</v>
      </c>
      <c r="H42" s="6">
        <f>январь!H42+февраль!H42+март!H42+апрель!H42+май!H42+июнь!H42+июль!H42+август!H42+сентябрь!H42+октябрь!H42+ноябрь!H42+декабрь!H42</f>
        <v>11208</v>
      </c>
      <c r="I42" s="6">
        <f>январь!I42+февраль!I42+март!I42+апрель!I42+май!I42+июнь!I42+июль!I42+август!I42+сентябрь!I42+октябрь!I42+ноябрь!I42+декабрь!I42</f>
        <v>10518</v>
      </c>
      <c r="J42" s="22">
        <f t="shared" si="0"/>
        <v>21726</v>
      </c>
    </row>
    <row r="43" spans="1:10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14179</v>
      </c>
      <c r="H43" s="6">
        <f>январь!H43+февраль!H43+март!H43+апрель!H43+май!H43+июнь!H43+июль!H43+август!H43+сентябрь!H43+октябрь!H43+ноябрь!H43+декабрь!H43</f>
        <v>0</v>
      </c>
      <c r="I43" s="6">
        <f>январь!I43+февраль!I43+март!I43+апрель!I43+май!I43+июнь!I43+июль!I43+август!I43+сентябрь!I43+октябрь!I43+ноябрь!I43+декабрь!I43</f>
        <v>3261</v>
      </c>
      <c r="J43" s="22">
        <f t="shared" si="0"/>
        <v>3261</v>
      </c>
    </row>
    <row r="44" spans="1:10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166987</v>
      </c>
      <c r="H44" s="6">
        <f>январь!H44+февраль!H44+март!H44+апрель!H44+май!H44+июнь!H44+июль!H44+август!H44+сентябрь!H44+октябрь!H44+ноябрь!H44+декабрь!H44</f>
        <v>28050</v>
      </c>
      <c r="I44" s="6">
        <f>январь!I44+февраль!I44+март!I44+апрель!I44+май!I44+июнь!I44+июль!I44+август!I44+сентябрь!I44+октябрь!I44+ноябрь!I44+декабрь!I44</f>
        <v>88683</v>
      </c>
      <c r="J44" s="22">
        <f t="shared" si="0"/>
        <v>116733</v>
      </c>
    </row>
    <row r="45" spans="1:10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3399</v>
      </c>
      <c r="H45" s="6">
        <f>январь!H45+февраль!H45+март!H45+апрель!H45+май!H45+июнь!H45+июль!H45+август!H45+сентябрь!H45+октябрь!H45+ноябрь!H45+декабрь!H45</f>
        <v>0</v>
      </c>
      <c r="I45" s="6">
        <f>январь!I45+февраль!I45+март!I45+апрель!I45+май!I45+июнь!I45+июль!I45+август!I45+сентябрь!I45+октябрь!I45+ноябрь!I45+декабрь!I45</f>
        <v>4086</v>
      </c>
      <c r="J45" s="22">
        <f t="shared" si="0"/>
        <v>4086</v>
      </c>
    </row>
    <row r="46" spans="1:10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356079</v>
      </c>
      <c r="H46" s="6">
        <f>январь!H46+февраль!H46+март!H46+апрель!H46+май!H46+июнь!H46+июль!H46+август!H46+сентябрь!H46+октябрь!H46+ноябрь!H46+декабрь!H46</f>
        <v>80417</v>
      </c>
      <c r="I46" s="6">
        <f>январь!I46+февраль!I46+март!I46+апрель!I46+май!I46+июнь!I46+июль!I46+август!I46+сентябрь!I46+октябрь!I46+ноябрь!I46+декабрь!I46</f>
        <v>72734</v>
      </c>
      <c r="J46" s="22">
        <f t="shared" si="0"/>
        <v>153151</v>
      </c>
    </row>
    <row r="47" spans="1:10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73429</v>
      </c>
      <c r="H47" s="6">
        <f>январь!H47+февраль!H47+март!H47+апрель!H47+май!H47+июнь!H47+июль!H47+август!H47+сентябрь!H47+октябрь!H47+ноябрь!H47+декабрь!H47</f>
        <v>2477</v>
      </c>
      <c r="I47" s="6">
        <f>январь!I47+февраль!I47+март!I47+апрель!I47+май!I47+июнь!I47+июль!I47+август!I47+сентябрь!I47+октябрь!I47+ноябрь!I47+декабрь!I47</f>
        <v>64915</v>
      </c>
      <c r="J47" s="22">
        <f t="shared" si="0"/>
        <v>67392</v>
      </c>
    </row>
    <row r="48" spans="1:10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448524</v>
      </c>
      <c r="H48" s="6">
        <f>январь!H48+февраль!H48+март!H48+апрель!H48+май!H48+июнь!H48+июль!H48+август!H48+сентябрь!H48+октябрь!H48+ноябрь!H48+декабрь!H48</f>
        <v>147839</v>
      </c>
      <c r="I48" s="6">
        <f>январь!I48+февраль!I48+март!I48+апрель!I48+май!I48+июнь!I48+июль!I48+август!I48+сентябрь!I48+октябрь!I48+ноябрь!I48+декабрь!I48</f>
        <v>119347</v>
      </c>
      <c r="J48" s="22">
        <f t="shared" si="0"/>
        <v>267186</v>
      </c>
    </row>
    <row r="49" spans="1:10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28644</v>
      </c>
      <c r="H49" s="6">
        <f>январь!H49+февраль!H49+март!H49+апрель!H49+май!H49+июнь!H49+июль!H49+август!H49+сентябрь!H49+октябрь!H49+ноябрь!H49+декабрь!H49</f>
        <v>3451</v>
      </c>
      <c r="I49" s="6">
        <f>январь!I49+февраль!I49+март!I49+апрель!I49+май!I49+июнь!I49+июль!I49+август!I49+сентябрь!I49+октябрь!I49+ноябрь!I49+декабрь!I49</f>
        <v>21228</v>
      </c>
      <c r="J49" s="22">
        <f t="shared" si="0"/>
        <v>24679</v>
      </c>
    </row>
    <row r="50" spans="1:10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213843</v>
      </c>
      <c r="H50" s="6">
        <f>январь!H50+февраль!H50+март!H50+апрель!H50+май!H50+июнь!H50+июль!H50+август!H50+сентябрь!H50+октябрь!H50+ноябрь!H50+декабрь!H50</f>
        <v>7056</v>
      </c>
      <c r="I50" s="6">
        <f>январь!I50+февраль!I50+март!I50+апрель!I50+май!I50+июнь!I50+июль!I50+август!I50+сентябрь!I50+октябрь!I50+ноябрь!I50+декабрь!I50</f>
        <v>71015</v>
      </c>
      <c r="J50" s="22">
        <f t="shared" si="0"/>
        <v>78071</v>
      </c>
    </row>
    <row r="51" spans="1:10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22088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>
        <f>январь!I51+февраль!I51+март!I51+апрель!I51+май!I51+июнь!I51+июль!I51+август!I51+сентябрь!I51+октябрь!I51+ноябрь!I51+декабрь!I51</f>
        <v>19867</v>
      </c>
      <c r="J51" s="22">
        <f t="shared" si="0"/>
        <v>19867</v>
      </c>
    </row>
    <row r="52" spans="1:10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" si="1">SUM(G15:G51)</f>
        <v>5331001</v>
      </c>
      <c r="H52" s="11">
        <f>SUM(H15:H51)</f>
        <v>1473377</v>
      </c>
      <c r="I52" s="11">
        <f>SUM(I15:I51)</f>
        <v>2253254</v>
      </c>
      <c r="J52" s="22">
        <f>H52+I52</f>
        <v>3726631</v>
      </c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opLeftCell="C1" zoomScale="80" zoomScaleNormal="80" workbookViewId="0">
      <selection activeCell="H15" sqref="H15:H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42578125" style="1" hidden="1" customWidth="1" outlineLevel="1"/>
    <col min="11" max="11" width="11.57031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12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15" t="s">
        <v>36</v>
      </c>
      <c r="H14" s="15" t="s">
        <v>37</v>
      </c>
      <c r="I14" s="15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27047</v>
      </c>
      <c r="H15" s="6">
        <f>J15-I15</f>
        <v>7753</v>
      </c>
      <c r="I15" s="6">
        <v>70333</v>
      </c>
      <c r="J15" s="36">
        <v>78086</v>
      </c>
      <c r="K15" s="20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18446</v>
      </c>
      <c r="H16" s="6">
        <f t="shared" ref="H16:H51" si="0">J16-I16</f>
        <v>16182</v>
      </c>
      <c r="I16" s="6">
        <v>11905</v>
      </c>
      <c r="J16" s="36">
        <v>28087</v>
      </c>
      <c r="K16" s="20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2490</v>
      </c>
      <c r="H17" s="6">
        <f t="shared" si="0"/>
        <v>0</v>
      </c>
      <c r="I17" s="6">
        <v>598</v>
      </c>
      <c r="J17" s="37">
        <v>598</v>
      </c>
      <c r="K17" s="21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81647</v>
      </c>
      <c r="H18" s="6">
        <f t="shared" si="0"/>
        <v>14098</v>
      </c>
      <c r="I18" s="6">
        <v>15735</v>
      </c>
      <c r="J18" s="36">
        <v>29833</v>
      </c>
      <c r="K18" s="20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10328</v>
      </c>
      <c r="H19" s="6">
        <f t="shared" si="0"/>
        <v>627</v>
      </c>
      <c r="I19" s="6">
        <v>6225</v>
      </c>
      <c r="J19" s="36">
        <v>6852</v>
      </c>
      <c r="K19" s="20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56469</v>
      </c>
      <c r="H20" s="6">
        <f t="shared" si="0"/>
        <v>30742</v>
      </c>
      <c r="I20" s="6">
        <v>32178</v>
      </c>
      <c r="J20" s="36">
        <v>62920</v>
      </c>
      <c r="K20" s="20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11928</v>
      </c>
      <c r="H21" s="6">
        <f t="shared" si="0"/>
        <v>12875</v>
      </c>
      <c r="I21" s="6">
        <v>6754</v>
      </c>
      <c r="J21" s="36">
        <v>19629</v>
      </c>
      <c r="K21" s="20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12488</v>
      </c>
      <c r="H22" s="6">
        <f t="shared" si="0"/>
        <v>4302</v>
      </c>
      <c r="I22" s="6">
        <v>7233</v>
      </c>
      <c r="J22" s="36">
        <v>11535</v>
      </c>
      <c r="K22" s="20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6063</v>
      </c>
      <c r="H23" s="6">
        <f t="shared" si="0"/>
        <v>455</v>
      </c>
      <c r="I23" s="6">
        <v>6823</v>
      </c>
      <c r="J23" s="36">
        <v>7278</v>
      </c>
      <c r="K23" s="20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4264</v>
      </c>
      <c r="H24" s="6">
        <f t="shared" si="0"/>
        <v>1600</v>
      </c>
      <c r="I24" s="6">
        <v>2491</v>
      </c>
      <c r="J24" s="36">
        <v>4091</v>
      </c>
      <c r="K24" s="20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17718</v>
      </c>
      <c r="H25" s="6">
        <f t="shared" si="0"/>
        <v>0</v>
      </c>
      <c r="I25" s="6">
        <v>8931</v>
      </c>
      <c r="J25" s="36">
        <v>8931</v>
      </c>
      <c r="K25" s="20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127168</v>
      </c>
      <c r="H26" s="6">
        <f t="shared" si="0"/>
        <v>20492</v>
      </c>
      <c r="I26" s="6">
        <v>25438</v>
      </c>
      <c r="J26" s="36">
        <v>45930</v>
      </c>
      <c r="K26" s="20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10517</v>
      </c>
      <c r="H27" s="6">
        <f t="shared" si="0"/>
        <v>0</v>
      </c>
      <c r="I27" s="6">
        <v>8454</v>
      </c>
      <c r="J27" s="36">
        <v>8454</v>
      </c>
      <c r="K27" s="20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126807</v>
      </c>
      <c r="H28" s="6">
        <f t="shared" si="0"/>
        <v>6507</v>
      </c>
      <c r="I28" s="6">
        <v>30723</v>
      </c>
      <c r="J28" s="36">
        <v>37230</v>
      </c>
      <c r="K28" s="20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6645</v>
      </c>
      <c r="H29" s="6">
        <f t="shared" si="0"/>
        <v>74</v>
      </c>
      <c r="I29" s="6">
        <v>1510</v>
      </c>
      <c r="J29" s="36">
        <v>1584</v>
      </c>
      <c r="K29" s="20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81414</v>
      </c>
      <c r="H30" s="6">
        <f t="shared" si="0"/>
        <v>58567</v>
      </c>
      <c r="I30" s="6">
        <v>16506</v>
      </c>
      <c r="J30" s="36">
        <v>75073</v>
      </c>
      <c r="K30" s="20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21361</v>
      </c>
      <c r="H31" s="6">
        <f t="shared" si="0"/>
        <v>1725</v>
      </c>
      <c r="I31" s="6">
        <v>1349</v>
      </c>
      <c r="J31" s="36">
        <v>3074</v>
      </c>
      <c r="K31" s="20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36225</v>
      </c>
      <c r="H32" s="6">
        <f t="shared" si="0"/>
        <v>16795</v>
      </c>
      <c r="I32" s="6">
        <v>11033</v>
      </c>
      <c r="J32" s="36">
        <v>27828</v>
      </c>
      <c r="K32" s="20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10529</v>
      </c>
      <c r="H33" s="6">
        <f t="shared" si="0"/>
        <v>0</v>
      </c>
      <c r="I33" s="6">
        <v>6200</v>
      </c>
      <c r="J33" s="36">
        <v>6200</v>
      </c>
      <c r="K33" s="20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481</v>
      </c>
      <c r="H34" s="6">
        <f t="shared" si="0"/>
        <v>0</v>
      </c>
      <c r="I34" s="6">
        <v>304</v>
      </c>
      <c r="J34" s="37">
        <v>304</v>
      </c>
      <c r="K34" s="21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87897</v>
      </c>
      <c r="H35" s="6">
        <f t="shared" si="0"/>
        <v>35683</v>
      </c>
      <c r="I35" s="6">
        <v>27038</v>
      </c>
      <c r="J35" s="36">
        <v>62721</v>
      </c>
      <c r="K35" s="20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135097</v>
      </c>
      <c r="H36" s="6">
        <f t="shared" si="0"/>
        <v>46327</v>
      </c>
      <c r="I36" s="6">
        <v>63653</v>
      </c>
      <c r="J36" s="36">
        <v>109980</v>
      </c>
      <c r="K36" s="20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112167</v>
      </c>
      <c r="H37" s="6">
        <f t="shared" si="0"/>
        <v>16167</v>
      </c>
      <c r="I37" s="6">
        <v>101476</v>
      </c>
      <c r="J37" s="36">
        <v>117643</v>
      </c>
      <c r="K37" s="20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38479</v>
      </c>
      <c r="H38" s="6">
        <f t="shared" si="0"/>
        <v>30860</v>
      </c>
      <c r="I38" s="6">
        <v>28507</v>
      </c>
      <c r="J38" s="36">
        <v>59367</v>
      </c>
      <c r="K38" s="20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126668</v>
      </c>
      <c r="H39" s="6">
        <f t="shared" si="0"/>
        <v>32973</v>
      </c>
      <c r="I39" s="6">
        <v>46346</v>
      </c>
      <c r="J39" s="36">
        <v>79319</v>
      </c>
      <c r="K39" s="20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1404</v>
      </c>
      <c r="H40" s="6">
        <f t="shared" si="0"/>
        <v>0</v>
      </c>
      <c r="I40" s="6">
        <v>342</v>
      </c>
      <c r="J40" s="37">
        <v>342</v>
      </c>
      <c r="K40" s="21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10391</v>
      </c>
      <c r="H41" s="6">
        <f t="shared" si="0"/>
        <v>1533</v>
      </c>
      <c r="I41" s="6">
        <v>5201</v>
      </c>
      <c r="J41" s="36">
        <v>6734</v>
      </c>
      <c r="K41" s="20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9828</v>
      </c>
      <c r="H42" s="6">
        <f t="shared" si="0"/>
        <v>3326</v>
      </c>
      <c r="I42" s="6">
        <v>3619</v>
      </c>
      <c r="J42" s="36">
        <v>6945</v>
      </c>
      <c r="K42" s="20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3996</v>
      </c>
      <c r="H43" s="6">
        <f t="shared" si="0"/>
        <v>0</v>
      </c>
      <c r="I43" s="6">
        <v>1090</v>
      </c>
      <c r="J43" s="36">
        <v>1090</v>
      </c>
      <c r="K43" s="20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49186</v>
      </c>
      <c r="H44" s="6">
        <f t="shared" si="0"/>
        <v>8154</v>
      </c>
      <c r="I44" s="6">
        <v>27388</v>
      </c>
      <c r="J44" s="36">
        <v>35542</v>
      </c>
      <c r="K44" s="20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1280</v>
      </c>
      <c r="H45" s="6">
        <f t="shared" si="0"/>
        <v>0</v>
      </c>
      <c r="I45" s="6">
        <v>1640</v>
      </c>
      <c r="J45" s="36">
        <v>1640</v>
      </c>
      <c r="K45" s="21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98906</v>
      </c>
      <c r="H46" s="6">
        <f t="shared" si="0"/>
        <v>23732</v>
      </c>
      <c r="I46" s="6">
        <v>22331</v>
      </c>
      <c r="J46" s="36">
        <v>46063</v>
      </c>
      <c r="K46" s="20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22026</v>
      </c>
      <c r="H47" s="6">
        <f t="shared" si="0"/>
        <v>758</v>
      </c>
      <c r="I47" s="6">
        <v>20501</v>
      </c>
      <c r="J47" s="36">
        <v>21259</v>
      </c>
      <c r="K47" s="20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142415</v>
      </c>
      <c r="H48" s="6">
        <f t="shared" si="0"/>
        <v>39664</v>
      </c>
      <c r="I48" s="6">
        <v>35050</v>
      </c>
      <c r="J48" s="36">
        <v>74714</v>
      </c>
      <c r="K48" s="20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7791</v>
      </c>
      <c r="H49" s="6">
        <f t="shared" si="0"/>
        <v>0</v>
      </c>
      <c r="I49" s="6">
        <v>6906</v>
      </c>
      <c r="J49" s="36">
        <v>6906</v>
      </c>
      <c r="K49" s="20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67632</v>
      </c>
      <c r="H50" s="6">
        <f t="shared" si="0"/>
        <v>1683</v>
      </c>
      <c r="I50" s="6">
        <v>21329</v>
      </c>
      <c r="J50" s="36">
        <v>23012</v>
      </c>
      <c r="K50" s="20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7545</v>
      </c>
      <c r="H51" s="6">
        <f t="shared" si="0"/>
        <v>0</v>
      </c>
      <c r="I51" s="6">
        <v>6021</v>
      </c>
      <c r="J51" s="36">
        <v>6021</v>
      </c>
      <c r="K51" s="20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1592743</v>
      </c>
      <c r="H52" s="11">
        <f>SUM(H15:H51)</f>
        <v>433654</v>
      </c>
      <c r="I52" s="11">
        <f t="shared" ref="I52" si="1">SUM(I15:I51)</f>
        <v>689161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A9:I10"/>
    <mergeCell ref="A12:A14"/>
    <mergeCell ref="B12:B14"/>
    <mergeCell ref="C12:C14"/>
    <mergeCell ref="G13:I13"/>
    <mergeCell ref="D12:I12"/>
    <mergeCell ref="H7:I7"/>
    <mergeCell ref="H1:I1"/>
    <mergeCell ref="H2:I2"/>
    <mergeCell ref="H3:I3"/>
    <mergeCell ref="H4:I4"/>
    <mergeCell ref="H5:I5"/>
    <mergeCell ref="H6:I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8"/>
  <sheetViews>
    <sheetView zoomScale="70" zoomScaleNormal="70" workbookViewId="0">
      <selection activeCell="H19" sqref="H19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5703125" style="1" hidden="1" customWidth="1" outlineLevel="1"/>
    <col min="11" max="11" width="9.1406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13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24173</v>
      </c>
      <c r="H15" s="6">
        <f>J15-I15</f>
        <v>6379</v>
      </c>
      <c r="I15" s="6">
        <v>60946</v>
      </c>
      <c r="J15" s="38">
        <v>67325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16539</v>
      </c>
      <c r="H16" s="6">
        <f t="shared" ref="H16:H51" si="0">J16-I16</f>
        <v>7830</v>
      </c>
      <c r="I16" s="6">
        <v>8757</v>
      </c>
      <c r="J16" s="38">
        <v>16587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1948</v>
      </c>
      <c r="H17" s="6">
        <f t="shared" si="0"/>
        <v>0</v>
      </c>
      <c r="I17" s="6">
        <v>550</v>
      </c>
      <c r="J17" s="39">
        <v>550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66917</v>
      </c>
      <c r="H18" s="6">
        <f t="shared" si="0"/>
        <v>11324</v>
      </c>
      <c r="I18" s="6">
        <v>14836</v>
      </c>
      <c r="J18" s="38">
        <v>26160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7010</v>
      </c>
      <c r="H19" s="6">
        <f t="shared" si="0"/>
        <v>461</v>
      </c>
      <c r="I19" s="6">
        <v>4461</v>
      </c>
      <c r="J19" s="38">
        <v>4922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53459</v>
      </c>
      <c r="H20" s="6">
        <f t="shared" si="0"/>
        <v>26226</v>
      </c>
      <c r="I20" s="6">
        <v>32192</v>
      </c>
      <c r="J20" s="38">
        <v>58418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14025</v>
      </c>
      <c r="H21" s="6">
        <f t="shared" si="0"/>
        <v>13864</v>
      </c>
      <c r="I21" s="6">
        <v>7960</v>
      </c>
      <c r="J21" s="38">
        <v>21824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10846</v>
      </c>
      <c r="H22" s="6">
        <f t="shared" si="0"/>
        <v>3814</v>
      </c>
      <c r="I22" s="6">
        <v>5849</v>
      </c>
      <c r="J22" s="38">
        <v>9663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5221</v>
      </c>
      <c r="H23" s="6">
        <f t="shared" si="0"/>
        <v>400</v>
      </c>
      <c r="I23" s="6">
        <v>5719</v>
      </c>
      <c r="J23" s="38">
        <v>6119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3526</v>
      </c>
      <c r="H24" s="6">
        <f t="shared" si="0"/>
        <v>1443</v>
      </c>
      <c r="I24" s="6">
        <v>2390</v>
      </c>
      <c r="J24" s="38">
        <v>3833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14770</v>
      </c>
      <c r="H25" s="6">
        <f t="shared" si="0"/>
        <v>0</v>
      </c>
      <c r="I25" s="6">
        <v>6865</v>
      </c>
      <c r="J25" s="38">
        <v>6865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97230</v>
      </c>
      <c r="H26" s="6">
        <f t="shared" si="0"/>
        <v>19297</v>
      </c>
      <c r="I26" s="6">
        <v>33562</v>
      </c>
      <c r="J26" s="38">
        <v>52859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8893</v>
      </c>
      <c r="H27" s="6">
        <f t="shared" si="0"/>
        <v>0</v>
      </c>
      <c r="I27" s="6">
        <v>7511</v>
      </c>
      <c r="J27" s="38">
        <v>7511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108623</v>
      </c>
      <c r="H28" s="6">
        <f t="shared" si="0"/>
        <v>5673</v>
      </c>
      <c r="I28" s="6">
        <v>24874</v>
      </c>
      <c r="J28" s="38">
        <v>30547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5567</v>
      </c>
      <c r="H29" s="6">
        <f t="shared" si="0"/>
        <v>61</v>
      </c>
      <c r="I29" s="6">
        <v>1470</v>
      </c>
      <c r="J29" s="38">
        <v>1531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78688</v>
      </c>
      <c r="H30" s="6">
        <f t="shared" si="0"/>
        <v>67113</v>
      </c>
      <c r="I30" s="6">
        <v>17496</v>
      </c>
      <c r="J30" s="38">
        <v>84609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17492</v>
      </c>
      <c r="H31" s="6">
        <f t="shared" si="0"/>
        <v>516</v>
      </c>
      <c r="I31" s="6">
        <v>1096</v>
      </c>
      <c r="J31" s="38">
        <v>1612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31457</v>
      </c>
      <c r="H32" s="6">
        <f t="shared" si="0"/>
        <v>14059</v>
      </c>
      <c r="I32" s="6">
        <v>10418</v>
      </c>
      <c r="J32" s="38">
        <v>24477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8431</v>
      </c>
      <c r="H33" s="6">
        <f t="shared" si="0"/>
        <v>0</v>
      </c>
      <c r="I33" s="6">
        <v>6655</v>
      </c>
      <c r="J33" s="38">
        <v>6655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671</v>
      </c>
      <c r="H34" s="6">
        <f t="shared" si="0"/>
        <v>0</v>
      </c>
      <c r="I34" s="6">
        <v>205</v>
      </c>
      <c r="J34" s="39">
        <v>205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85298</v>
      </c>
      <c r="H35" s="6">
        <f t="shared" si="0"/>
        <v>31809</v>
      </c>
      <c r="I35" s="6">
        <v>27118</v>
      </c>
      <c r="J35" s="38">
        <v>58927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97412</v>
      </c>
      <c r="H36" s="6">
        <f t="shared" si="0"/>
        <v>34599</v>
      </c>
      <c r="I36" s="6">
        <v>51992</v>
      </c>
      <c r="J36" s="38">
        <v>86591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77505</v>
      </c>
      <c r="H37" s="6">
        <f t="shared" si="0"/>
        <v>16197</v>
      </c>
      <c r="I37" s="6">
        <v>87227</v>
      </c>
      <c r="J37" s="38">
        <v>103424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36043</v>
      </c>
      <c r="H38" s="6">
        <f t="shared" si="0"/>
        <v>29965</v>
      </c>
      <c r="I38" s="6">
        <v>30927</v>
      </c>
      <c r="J38" s="38">
        <v>60892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118042</v>
      </c>
      <c r="H39" s="6">
        <f t="shared" si="0"/>
        <v>28867</v>
      </c>
      <c r="I39" s="6">
        <v>44084</v>
      </c>
      <c r="J39" s="38">
        <v>72951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723</v>
      </c>
      <c r="H40" s="6">
        <f t="shared" si="0"/>
        <v>0</v>
      </c>
      <c r="I40" s="6">
        <v>232</v>
      </c>
      <c r="J40" s="39">
        <v>232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11104</v>
      </c>
      <c r="H41" s="6">
        <f t="shared" si="0"/>
        <v>1385</v>
      </c>
      <c r="I41" s="6">
        <v>4585</v>
      </c>
      <c r="J41" s="38">
        <v>5970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8936</v>
      </c>
      <c r="H42" s="6">
        <f t="shared" si="0"/>
        <v>3211</v>
      </c>
      <c r="I42" s="6">
        <v>3062</v>
      </c>
      <c r="J42" s="38">
        <v>6273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2800</v>
      </c>
      <c r="H43" s="6">
        <f t="shared" si="0"/>
        <v>0</v>
      </c>
      <c r="I43" s="6">
        <v>922</v>
      </c>
      <c r="J43" s="39">
        <v>922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41795</v>
      </c>
      <c r="H44" s="6">
        <f t="shared" si="0"/>
        <v>6695</v>
      </c>
      <c r="I44" s="6">
        <v>22404</v>
      </c>
      <c r="J44" s="38">
        <v>29099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724</v>
      </c>
      <c r="H45" s="6">
        <f t="shared" si="0"/>
        <v>0</v>
      </c>
      <c r="I45" s="6">
        <v>1618</v>
      </c>
      <c r="J45" s="38">
        <v>1618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88840</v>
      </c>
      <c r="H46" s="6">
        <f t="shared" si="0"/>
        <v>21679</v>
      </c>
      <c r="I46" s="6">
        <v>19402</v>
      </c>
      <c r="J46" s="38">
        <v>41081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17371</v>
      </c>
      <c r="H47" s="6">
        <f t="shared" si="0"/>
        <v>550</v>
      </c>
      <c r="I47" s="6">
        <v>17455</v>
      </c>
      <c r="J47" s="38">
        <v>18005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111713</v>
      </c>
      <c r="H48" s="6">
        <f t="shared" si="0"/>
        <v>41067</v>
      </c>
      <c r="I48" s="6">
        <v>33580</v>
      </c>
      <c r="J48" s="38">
        <v>74647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7913</v>
      </c>
      <c r="H49" s="6">
        <f t="shared" si="0"/>
        <v>1349</v>
      </c>
      <c r="I49" s="6">
        <v>5673</v>
      </c>
      <c r="J49" s="38">
        <v>7022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51336</v>
      </c>
      <c r="H50" s="6">
        <f t="shared" si="0"/>
        <v>1807</v>
      </c>
      <c r="I50" s="6">
        <v>17291</v>
      </c>
      <c r="J50" s="38">
        <v>19098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4988</v>
      </c>
      <c r="H51" s="6">
        <f t="shared" si="0"/>
        <v>0</v>
      </c>
      <c r="I51" s="6">
        <v>5513</v>
      </c>
      <c r="J51" s="38">
        <v>5513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1338029</v>
      </c>
      <c r="H52" s="11">
        <f t="shared" si="1"/>
        <v>397640</v>
      </c>
      <c r="I52" s="11">
        <f t="shared" si="1"/>
        <v>626897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zoomScale="90" zoomScaleNormal="90" workbookViewId="0">
      <selection activeCell="F28" sqref="F28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28515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7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39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21343</v>
      </c>
      <c r="H15" s="6">
        <f>J15-I15-G15</f>
        <v>5566</v>
      </c>
      <c r="I15" s="6">
        <v>55881</v>
      </c>
      <c r="J15" s="48">
        <v>82790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26719</v>
      </c>
      <c r="H16" s="6">
        <f t="shared" ref="H16:H50" si="0">J16-I16-G16</f>
        <v>3130</v>
      </c>
      <c r="I16" s="6">
        <v>5478</v>
      </c>
      <c r="J16" s="48">
        <v>35327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3029</v>
      </c>
      <c r="H17" s="6"/>
      <c r="I17" s="6">
        <v>495</v>
      </c>
      <c r="J17" s="48">
        <v>3524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66180</v>
      </c>
      <c r="H18" s="6">
        <f t="shared" si="0"/>
        <v>9904</v>
      </c>
      <c r="I18" s="6">
        <v>12856</v>
      </c>
      <c r="J18" s="48">
        <v>88940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9108</v>
      </c>
      <c r="H19" s="6">
        <f t="shared" si="0"/>
        <v>555</v>
      </c>
      <c r="I19" s="6">
        <v>4888</v>
      </c>
      <c r="J19" s="48">
        <v>14551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47791</v>
      </c>
      <c r="H20" s="6">
        <f t="shared" si="0"/>
        <v>23701</v>
      </c>
      <c r="I20" s="6">
        <v>25554</v>
      </c>
      <c r="J20" s="48">
        <v>97046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11444</v>
      </c>
      <c r="H21" s="6">
        <f t="shared" si="0"/>
        <v>13676</v>
      </c>
      <c r="I21" s="6">
        <v>5477</v>
      </c>
      <c r="J21" s="48">
        <v>30597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8219</v>
      </c>
      <c r="H22" s="6">
        <f t="shared" si="0"/>
        <v>3252</v>
      </c>
      <c r="I22" s="6">
        <v>5235</v>
      </c>
      <c r="J22" s="48">
        <v>16706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6064</v>
      </c>
      <c r="H23" s="6">
        <f t="shared" si="0"/>
        <v>410</v>
      </c>
      <c r="I23" s="6">
        <v>6307</v>
      </c>
      <c r="J23" s="48">
        <v>12781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3762</v>
      </c>
      <c r="H24" s="6">
        <f t="shared" si="0"/>
        <v>2066</v>
      </c>
      <c r="I24" s="6">
        <v>2021</v>
      </c>
      <c r="J24" s="48">
        <v>7849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14500</v>
      </c>
      <c r="H25" s="6"/>
      <c r="I25" s="6">
        <v>5130</v>
      </c>
      <c r="J25" s="48">
        <v>19630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91202</v>
      </c>
      <c r="H26" s="6">
        <f t="shared" si="0"/>
        <v>11788</v>
      </c>
      <c r="I26" s="6">
        <v>22242</v>
      </c>
      <c r="J26" s="48">
        <v>125232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7475</v>
      </c>
      <c r="H27" s="6"/>
      <c r="I27" s="6">
        <v>7370</v>
      </c>
      <c r="J27" s="48">
        <v>14845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88765</v>
      </c>
      <c r="H28" s="6">
        <f t="shared" si="0"/>
        <v>4729</v>
      </c>
      <c r="I28" s="6">
        <v>19607</v>
      </c>
      <c r="J28" s="48">
        <v>113101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5436</v>
      </c>
      <c r="H29" s="6">
        <f t="shared" si="0"/>
        <v>51</v>
      </c>
      <c r="I29" s="6">
        <v>1580</v>
      </c>
      <c r="J29" s="48">
        <v>7067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69165</v>
      </c>
      <c r="H30" s="6">
        <f t="shared" si="0"/>
        <v>64268</v>
      </c>
      <c r="I30" s="6">
        <v>15307</v>
      </c>
      <c r="J30" s="48">
        <v>148740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18195</v>
      </c>
      <c r="H31" s="6">
        <f t="shared" si="0"/>
        <v>929</v>
      </c>
      <c r="I31" s="6">
        <v>927</v>
      </c>
      <c r="J31" s="48">
        <v>20051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31429</v>
      </c>
      <c r="H32" s="6">
        <f t="shared" si="0"/>
        <v>13688</v>
      </c>
      <c r="I32" s="6">
        <v>11003</v>
      </c>
      <c r="J32" s="48">
        <v>56120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8303</v>
      </c>
      <c r="H33" s="6"/>
      <c r="I33" s="6">
        <v>5088</v>
      </c>
      <c r="J33" s="48">
        <v>13391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645</v>
      </c>
      <c r="H34" s="6"/>
      <c r="I34" s="6">
        <v>164</v>
      </c>
      <c r="J34" s="49">
        <v>809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86398</v>
      </c>
      <c r="H35" s="6">
        <f t="shared" si="0"/>
        <v>24392</v>
      </c>
      <c r="I35" s="6">
        <v>20303</v>
      </c>
      <c r="J35" s="48">
        <v>131093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89621</v>
      </c>
      <c r="H36" s="6">
        <f t="shared" si="0"/>
        <v>30592</v>
      </c>
      <c r="I36" s="6">
        <v>45095</v>
      </c>
      <c r="J36" s="48">
        <v>165308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98085</v>
      </c>
      <c r="H37" s="6">
        <f t="shared" si="0"/>
        <v>15229</v>
      </c>
      <c r="I37" s="6">
        <v>77681</v>
      </c>
      <c r="J37" s="48">
        <v>190995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29574</v>
      </c>
      <c r="H38" s="6">
        <f t="shared" si="0"/>
        <v>23975</v>
      </c>
      <c r="I38" s="6">
        <v>25734</v>
      </c>
      <c r="J38" s="48">
        <v>79283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96831</v>
      </c>
      <c r="H39" s="6">
        <f t="shared" si="0"/>
        <v>24762</v>
      </c>
      <c r="I39" s="6">
        <v>33826</v>
      </c>
      <c r="J39" s="48">
        <v>155419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946</v>
      </c>
      <c r="H40" s="6"/>
      <c r="I40" s="6">
        <v>171</v>
      </c>
      <c r="J40" s="48">
        <v>1117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10153</v>
      </c>
      <c r="H41" s="6">
        <f t="shared" si="0"/>
        <v>1400</v>
      </c>
      <c r="I41" s="6">
        <v>4174</v>
      </c>
      <c r="J41" s="48">
        <v>15727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6931</v>
      </c>
      <c r="H42" s="6">
        <f t="shared" si="0"/>
        <v>2577</v>
      </c>
      <c r="I42" s="6">
        <v>2419</v>
      </c>
      <c r="J42" s="48">
        <v>11927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3439</v>
      </c>
      <c r="H43" s="6"/>
      <c r="I43" s="6">
        <v>715</v>
      </c>
      <c r="J43" s="48">
        <v>4154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38090</v>
      </c>
      <c r="H44" s="6">
        <f t="shared" si="0"/>
        <v>6417</v>
      </c>
      <c r="I44" s="6">
        <v>19866</v>
      </c>
      <c r="J44" s="48">
        <v>64373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726</v>
      </c>
      <c r="H45" s="6"/>
      <c r="I45" s="6">
        <v>1101</v>
      </c>
      <c r="J45" s="48">
        <v>1827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83618</v>
      </c>
      <c r="H46" s="6">
        <f t="shared" si="0"/>
        <v>17991</v>
      </c>
      <c r="I46" s="6">
        <v>16184</v>
      </c>
      <c r="J46" s="48">
        <v>117793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19346</v>
      </c>
      <c r="H47" s="6">
        <f t="shared" si="0"/>
        <v>485</v>
      </c>
      <c r="I47" s="6">
        <v>15208</v>
      </c>
      <c r="J47" s="48">
        <v>35039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111288</v>
      </c>
      <c r="H48" s="6">
        <f t="shared" si="0"/>
        <v>40073</v>
      </c>
      <c r="I48" s="6">
        <v>27280</v>
      </c>
      <c r="J48" s="48">
        <v>178641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7128</v>
      </c>
      <c r="H49" s="6">
        <f t="shared" si="0"/>
        <v>1349</v>
      </c>
      <c r="I49" s="6">
        <v>5356</v>
      </c>
      <c r="J49" s="48">
        <v>13833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50907</v>
      </c>
      <c r="H50" s="6">
        <f t="shared" si="0"/>
        <v>718</v>
      </c>
      <c r="I50" s="6">
        <v>19073</v>
      </c>
      <c r="J50" s="48">
        <v>70698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4695</v>
      </c>
      <c r="H51" s="6"/>
      <c r="I51" s="6">
        <v>5046</v>
      </c>
      <c r="J51" s="48">
        <v>9741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1276550</v>
      </c>
      <c r="H52" s="11">
        <f t="shared" ref="H52:I52" si="1">SUM(H15:H51)</f>
        <v>347673</v>
      </c>
      <c r="I52" s="11">
        <f t="shared" si="1"/>
        <v>531842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8"/>
  <sheetViews>
    <sheetView tabSelected="1" topLeftCell="A19" zoomScale="90" zoomScaleNormal="90" workbookViewId="0">
      <selection activeCell="H51" sqref="H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71093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6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35.2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19163</v>
      </c>
      <c r="H15" s="6">
        <f>J15-I15</f>
        <v>5653</v>
      </c>
      <c r="I15" s="6">
        <v>44041</v>
      </c>
      <c r="J15" s="40">
        <v>49694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21873</v>
      </c>
      <c r="H16" s="6">
        <f t="shared" ref="H16:H51" si="0">J16-I16</f>
        <v>3409</v>
      </c>
      <c r="I16" s="6">
        <v>5201</v>
      </c>
      <c r="J16" s="40">
        <v>8610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1862</v>
      </c>
      <c r="H17" s="6"/>
      <c r="I17" s="6">
        <v>367</v>
      </c>
      <c r="J17" s="41">
        <v>367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47297</v>
      </c>
      <c r="H18" s="6">
        <f t="shared" si="0"/>
        <v>8461</v>
      </c>
      <c r="I18" s="6">
        <v>8298</v>
      </c>
      <c r="J18" s="40">
        <v>16759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12980</v>
      </c>
      <c r="H19" s="6">
        <f t="shared" si="0"/>
        <v>412</v>
      </c>
      <c r="I19" s="6">
        <v>3612</v>
      </c>
      <c r="J19" s="40">
        <v>4024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41549</v>
      </c>
      <c r="H20" s="6">
        <f t="shared" si="0"/>
        <v>14424</v>
      </c>
      <c r="I20" s="6">
        <v>23541</v>
      </c>
      <c r="J20" s="40">
        <v>37965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10144</v>
      </c>
      <c r="H21" s="6">
        <f t="shared" si="0"/>
        <v>11571</v>
      </c>
      <c r="I21" s="6">
        <v>4577</v>
      </c>
      <c r="J21" s="40">
        <v>16148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5937</v>
      </c>
      <c r="H22" s="6">
        <f t="shared" si="0"/>
        <v>1872</v>
      </c>
      <c r="I22" s="6">
        <v>3523</v>
      </c>
      <c r="J22" s="40">
        <v>5395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6290</v>
      </c>
      <c r="H23" s="6">
        <f t="shared" si="0"/>
        <v>510</v>
      </c>
      <c r="I23" s="6">
        <v>4624</v>
      </c>
      <c r="J23" s="40">
        <v>5134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3643</v>
      </c>
      <c r="H24" s="6">
        <f t="shared" si="0"/>
        <v>1045</v>
      </c>
      <c r="I24" s="6">
        <v>797</v>
      </c>
      <c r="J24" s="40">
        <v>1842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9023</v>
      </c>
      <c r="H25" s="6"/>
      <c r="I25" s="6">
        <v>5392</v>
      </c>
      <c r="J25" s="40">
        <v>5392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69123</v>
      </c>
      <c r="H26" s="6">
        <f t="shared" si="0"/>
        <v>16153</v>
      </c>
      <c r="I26" s="6">
        <v>17732</v>
      </c>
      <c r="J26" s="40">
        <v>33885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8119</v>
      </c>
      <c r="H27" s="6"/>
      <c r="I27" s="6">
        <v>5157</v>
      </c>
      <c r="J27" s="40">
        <v>5157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77961</v>
      </c>
      <c r="H28" s="6">
        <f t="shared" si="0"/>
        <v>8229</v>
      </c>
      <c r="I28" s="6">
        <v>15450</v>
      </c>
      <c r="J28" s="40">
        <v>23679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3172</v>
      </c>
      <c r="H29" s="6">
        <f t="shared" si="0"/>
        <v>102</v>
      </c>
      <c r="I29" s="6">
        <v>1011</v>
      </c>
      <c r="J29" s="40">
        <v>1113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64648</v>
      </c>
      <c r="H30" s="6">
        <f t="shared" si="0"/>
        <v>57171</v>
      </c>
      <c r="I30" s="6">
        <v>13646</v>
      </c>
      <c r="J30" s="40">
        <v>70817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13838</v>
      </c>
      <c r="H31" s="6">
        <f t="shared" si="0"/>
        <v>207</v>
      </c>
      <c r="I31" s="6">
        <v>749</v>
      </c>
      <c r="J31" s="41">
        <v>956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30902</v>
      </c>
      <c r="H32" s="6">
        <f t="shared" si="0"/>
        <v>11700</v>
      </c>
      <c r="I32" s="6">
        <v>8060</v>
      </c>
      <c r="J32" s="40">
        <v>19760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6142</v>
      </c>
      <c r="H33" s="6"/>
      <c r="I33" s="6">
        <v>2290</v>
      </c>
      <c r="J33" s="40">
        <v>2290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577</v>
      </c>
      <c r="H34" s="6"/>
      <c r="I34" s="6">
        <v>114</v>
      </c>
      <c r="J34" s="41">
        <v>114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89959</v>
      </c>
      <c r="H35" s="6">
        <f t="shared" si="0"/>
        <v>13699</v>
      </c>
      <c r="I35" s="6">
        <v>16578</v>
      </c>
      <c r="J35" s="40">
        <v>30277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93099</v>
      </c>
      <c r="H36" s="6">
        <f t="shared" si="0"/>
        <v>25533</v>
      </c>
      <c r="I36" s="6">
        <v>28771</v>
      </c>
      <c r="J36" s="40">
        <v>54304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76065</v>
      </c>
      <c r="H37" s="6">
        <f t="shared" si="0"/>
        <v>13774</v>
      </c>
      <c r="I37" s="6">
        <v>58713</v>
      </c>
      <c r="J37" s="40">
        <v>72487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28542</v>
      </c>
      <c r="H38" s="6">
        <f t="shared" si="0"/>
        <v>25797</v>
      </c>
      <c r="I38" s="6">
        <v>16984</v>
      </c>
      <c r="J38" s="40">
        <v>42781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86551</v>
      </c>
      <c r="H39" s="6">
        <f t="shared" si="0"/>
        <v>16515</v>
      </c>
      <c r="I39" s="6">
        <v>22338</v>
      </c>
      <c r="J39" s="40">
        <v>38853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1284</v>
      </c>
      <c r="H40" s="6"/>
      <c r="I40" s="6">
        <v>160</v>
      </c>
      <c r="J40" s="41">
        <v>160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8733</v>
      </c>
      <c r="H41" s="6">
        <f t="shared" si="0"/>
        <v>960</v>
      </c>
      <c r="I41" s="6">
        <v>3017</v>
      </c>
      <c r="J41" s="40">
        <v>3977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5525</v>
      </c>
      <c r="H42" s="6">
        <f t="shared" si="0"/>
        <v>2094</v>
      </c>
      <c r="I42" s="6">
        <v>1418</v>
      </c>
      <c r="J42" s="40">
        <v>3512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3944</v>
      </c>
      <c r="H43" s="6"/>
      <c r="I43" s="6">
        <v>534</v>
      </c>
      <c r="J43" s="41">
        <v>534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37916</v>
      </c>
      <c r="H44" s="6">
        <f t="shared" si="0"/>
        <v>6784</v>
      </c>
      <c r="I44" s="6">
        <v>19025</v>
      </c>
      <c r="J44" s="40">
        <v>25809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669</v>
      </c>
      <c r="H45" s="6"/>
      <c r="I45" s="6">
        <v>-273</v>
      </c>
      <c r="J45" s="60">
        <v>-273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75272+9443</f>
        <v>84715</v>
      </c>
      <c r="H46" s="6">
        <f t="shared" si="0"/>
        <v>17015</v>
      </c>
      <c r="I46" s="6">
        <v>14817</v>
      </c>
      <c r="J46" s="40">
        <v>31832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14686</v>
      </c>
      <c r="H47" s="6">
        <f t="shared" si="0"/>
        <v>684</v>
      </c>
      <c r="I47" s="6">
        <v>11751</v>
      </c>
      <c r="J47" s="40">
        <v>12435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83108</v>
      </c>
      <c r="H48" s="6">
        <f t="shared" si="0"/>
        <v>27035</v>
      </c>
      <c r="I48" s="6">
        <v>23437</v>
      </c>
      <c r="J48" s="40">
        <v>50472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5812</v>
      </c>
      <c r="H49" s="6">
        <f t="shared" si="0"/>
        <v>753</v>
      </c>
      <c r="I49" s="6">
        <v>3293</v>
      </c>
      <c r="J49" s="40">
        <v>4046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43968</v>
      </c>
      <c r="H50" s="6">
        <f t="shared" si="0"/>
        <v>2848</v>
      </c>
      <c r="I50" s="6">
        <v>13322</v>
      </c>
      <c r="J50" s="40">
        <v>16170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4860</v>
      </c>
      <c r="H51" s="6"/>
      <c r="I51" s="6">
        <v>3287</v>
      </c>
      <c r="J51" s="40">
        <v>3287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1123679</v>
      </c>
      <c r="H52" s="11">
        <f t="shared" si="1"/>
        <v>294410</v>
      </c>
      <c r="I52" s="11">
        <f t="shared" si="1"/>
        <v>405354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topLeftCell="A13" zoomScale="70" zoomScaleNormal="7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5703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8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36.7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42">
        <v>42471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42">
        <v>10968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43">
        <v>310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42">
        <v>16419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42">
        <v>3614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42">
        <v>50067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42">
        <v>13611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42">
        <v>3794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42">
        <v>3888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42">
        <v>1880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42">
        <v>3579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42">
        <v>25555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42">
        <v>4210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42">
        <v>17403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43">
        <v>519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42">
        <v>69416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43">
        <v>599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42">
        <v>15023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42">
        <v>2428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43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42">
        <v>24394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42">
        <v>46422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42">
        <v>78483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42">
        <v>33490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42">
        <v>38084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42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42">
        <v>3180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42">
        <v>3206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43">
        <v>407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42">
        <v>20168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43">
        <v>344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42">
        <v>21302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42">
        <v>10597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42">
        <v>33578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42">
        <v>3032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42">
        <v>11462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42">
        <v>3063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0">SUM(G15:G51)</f>
        <v>0</v>
      </c>
      <c r="H52" s="11">
        <f t="shared" si="0"/>
        <v>0</v>
      </c>
      <c r="I52" s="11">
        <f t="shared" si="0"/>
        <v>0</v>
      </c>
      <c r="J52" s="23">
        <f>SUM(J15:J51)</f>
        <v>616989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8"/>
  <sheetViews>
    <sheetView topLeftCell="B23" zoomScale="90" zoomScaleNormal="9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5.42578125" style="1" hidden="1" customWidth="1" outlineLevel="1"/>
    <col min="11" max="11" width="9.140625" style="1" collapsed="1"/>
    <col min="12" max="16384" width="9.140625" style="1"/>
  </cols>
  <sheetData>
    <row r="1" spans="1:12" x14ac:dyDescent="0.2">
      <c r="H1" s="51" t="s">
        <v>39</v>
      </c>
      <c r="I1" s="51"/>
    </row>
    <row r="2" spans="1:12" x14ac:dyDescent="0.2">
      <c r="H2" s="51" t="s">
        <v>26</v>
      </c>
      <c r="I2" s="51"/>
    </row>
    <row r="3" spans="1:12" x14ac:dyDescent="0.2">
      <c r="H3" s="51" t="s">
        <v>27</v>
      </c>
      <c r="I3" s="51"/>
    </row>
    <row r="4" spans="1:12" x14ac:dyDescent="0.2">
      <c r="H4" s="51" t="s">
        <v>28</v>
      </c>
      <c r="I4" s="51"/>
    </row>
    <row r="5" spans="1:12" x14ac:dyDescent="0.2">
      <c r="H5" s="51" t="s">
        <v>29</v>
      </c>
      <c r="I5" s="51"/>
    </row>
    <row r="6" spans="1:12" x14ac:dyDescent="0.2">
      <c r="H6" s="51" t="s">
        <v>30</v>
      </c>
      <c r="I6" s="51"/>
    </row>
    <row r="7" spans="1:12" x14ac:dyDescent="0.2">
      <c r="H7" s="51" t="s">
        <v>3</v>
      </c>
      <c r="I7" s="51"/>
    </row>
    <row r="9" spans="1:12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2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2" x14ac:dyDescent="0.2">
      <c r="A12" s="53" t="s">
        <v>0</v>
      </c>
      <c r="B12" s="56" t="s">
        <v>1</v>
      </c>
      <c r="C12" s="57" t="s">
        <v>2</v>
      </c>
      <c r="D12" s="56" t="s">
        <v>67</v>
      </c>
      <c r="E12" s="56"/>
      <c r="F12" s="56"/>
      <c r="G12" s="56"/>
      <c r="H12" s="56"/>
      <c r="I12" s="56"/>
    </row>
    <row r="13" spans="1:12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2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2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24">
        <v>35357</v>
      </c>
      <c r="K15" s="8"/>
      <c r="L15" s="8"/>
    </row>
    <row r="16" spans="1:12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24">
        <v>6959</v>
      </c>
      <c r="K16" s="8"/>
      <c r="L16" s="8"/>
    </row>
    <row r="17" spans="1:12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25">
        <v>138</v>
      </c>
      <c r="K17" s="8"/>
      <c r="L17" s="8"/>
    </row>
    <row r="18" spans="1:12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24">
        <v>12938</v>
      </c>
      <c r="K18" s="8"/>
      <c r="L18" s="8"/>
    </row>
    <row r="19" spans="1:12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24">
        <v>3130</v>
      </c>
      <c r="K19" s="8"/>
      <c r="L19" s="8"/>
    </row>
    <row r="20" spans="1:12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24">
        <v>40189</v>
      </c>
      <c r="K20" s="8"/>
      <c r="L20" s="8"/>
    </row>
    <row r="21" spans="1:12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24">
        <v>10158</v>
      </c>
      <c r="K21" s="8"/>
      <c r="L21" s="8"/>
    </row>
    <row r="22" spans="1:12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24">
        <v>2559</v>
      </c>
      <c r="K22" s="8"/>
      <c r="L22" s="8"/>
    </row>
    <row r="23" spans="1:12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24">
        <v>1981</v>
      </c>
      <c r="K23" s="8"/>
      <c r="L23" s="8"/>
    </row>
    <row r="24" spans="1:12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24">
        <v>1378</v>
      </c>
      <c r="K24" s="8"/>
      <c r="L24" s="8"/>
    </row>
    <row r="25" spans="1:12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24">
        <v>2024</v>
      </c>
      <c r="K25" s="8"/>
      <c r="L25" s="8"/>
    </row>
    <row r="26" spans="1:12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24">
        <v>21201</v>
      </c>
      <c r="K26" s="8"/>
      <c r="L26" s="8"/>
    </row>
    <row r="27" spans="1:12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24">
        <v>3274</v>
      </c>
      <c r="K27" s="8"/>
      <c r="L27" s="8"/>
    </row>
    <row r="28" spans="1:12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24">
        <v>16406</v>
      </c>
      <c r="K28" s="8"/>
      <c r="L28" s="8"/>
    </row>
    <row r="29" spans="1:12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25">
        <v>406</v>
      </c>
      <c r="K29" s="8"/>
      <c r="L29" s="8"/>
    </row>
    <row r="30" spans="1:12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24">
        <v>61892</v>
      </c>
      <c r="K30" s="8"/>
      <c r="L30" s="8"/>
    </row>
    <row r="31" spans="1:12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25">
        <v>422</v>
      </c>
      <c r="K31" s="8"/>
      <c r="L31" s="8"/>
    </row>
    <row r="32" spans="1:12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24">
        <v>10595</v>
      </c>
      <c r="K32" s="8"/>
      <c r="L32" s="8"/>
    </row>
    <row r="33" spans="1:12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25">
        <v>718</v>
      </c>
      <c r="K33" s="8"/>
      <c r="L33" s="8"/>
    </row>
    <row r="34" spans="1:12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25">
        <v>25</v>
      </c>
      <c r="K34" s="8"/>
      <c r="L34" s="8"/>
    </row>
    <row r="35" spans="1:12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24">
        <v>28514</v>
      </c>
      <c r="K35" s="8"/>
      <c r="L35" s="8"/>
    </row>
    <row r="36" spans="1:12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24">
        <v>35436</v>
      </c>
      <c r="K36" s="8"/>
      <c r="L36" s="8"/>
    </row>
    <row r="37" spans="1:12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24">
        <v>61657</v>
      </c>
      <c r="K37" s="8"/>
      <c r="L37" s="8"/>
    </row>
    <row r="38" spans="1:12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24">
        <v>28451</v>
      </c>
      <c r="K38" s="8"/>
      <c r="L38" s="8"/>
    </row>
    <row r="39" spans="1:12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24">
        <v>30474</v>
      </c>
      <c r="K39" s="8"/>
      <c r="L39" s="8"/>
    </row>
    <row r="40" spans="1:12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24"/>
      <c r="K40" s="8"/>
      <c r="L40" s="8"/>
    </row>
    <row r="41" spans="1:12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24">
        <v>1857</v>
      </c>
      <c r="K41" s="8"/>
      <c r="L41" s="8"/>
    </row>
    <row r="42" spans="1:12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24">
        <v>2325</v>
      </c>
      <c r="K42" s="8"/>
      <c r="L42" s="8"/>
    </row>
    <row r="43" spans="1:12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25">
        <v>201</v>
      </c>
      <c r="K43" s="8"/>
      <c r="L43" s="8"/>
    </row>
    <row r="44" spans="1:12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24">
        <v>18014</v>
      </c>
      <c r="K44" s="8"/>
      <c r="L44" s="8"/>
    </row>
    <row r="45" spans="1:12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25">
        <v>59</v>
      </c>
      <c r="K45" s="8"/>
      <c r="L45" s="8"/>
    </row>
    <row r="46" spans="1:12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24">
        <v>20371</v>
      </c>
      <c r="K46" s="8"/>
      <c r="L46" s="8"/>
    </row>
    <row r="47" spans="1:12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24">
        <v>7777</v>
      </c>
      <c r="K47" s="8"/>
      <c r="L47" s="8"/>
    </row>
    <row r="48" spans="1:12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24">
        <f>30268+8</f>
        <v>30276</v>
      </c>
      <c r="K48" s="8"/>
      <c r="L48" s="8"/>
    </row>
    <row r="49" spans="1:12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24">
        <v>1728</v>
      </c>
      <c r="K49" s="8"/>
      <c r="L49" s="8"/>
    </row>
    <row r="50" spans="1:12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24">
        <v>8407</v>
      </c>
      <c r="K50" s="8"/>
      <c r="L50" s="8"/>
    </row>
    <row r="51" spans="1:12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24">
        <v>2151</v>
      </c>
      <c r="K51" s="8"/>
      <c r="L51" s="8"/>
    </row>
    <row r="52" spans="1:12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" si="0">SUM(H15:H51)</f>
        <v>0</v>
      </c>
      <c r="I52" s="11">
        <f>SUM(I15:I51)</f>
        <v>0</v>
      </c>
    </row>
    <row r="53" spans="1:12" x14ac:dyDescent="0.2">
      <c r="G53" s="12"/>
      <c r="H53" s="12"/>
      <c r="I53" s="12"/>
      <c r="J53" s="7"/>
    </row>
    <row r="54" spans="1:12" x14ac:dyDescent="0.2">
      <c r="G54" s="12"/>
      <c r="H54" s="12"/>
      <c r="I54" s="12"/>
    </row>
    <row r="58" spans="1:12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topLeftCell="B12" zoomScale="80" zoomScaleNormal="8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28515625" style="1" customWidth="1" outlineLevel="1"/>
    <col min="11" max="11" width="13.28515625" style="1" customWidth="1"/>
    <col min="12" max="12" width="10.42578125" style="1" customWidth="1"/>
    <col min="13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68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27"/>
      <c r="H15" s="26"/>
      <c r="I15" s="4"/>
      <c r="J15" s="44">
        <v>30535</v>
      </c>
      <c r="K15" s="16"/>
      <c r="L15" s="17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27"/>
      <c r="H16" s="26"/>
      <c r="I16" s="4"/>
      <c r="J16" s="44">
        <v>2903</v>
      </c>
      <c r="K16" s="16"/>
      <c r="L16" s="17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27"/>
      <c r="H17" s="26"/>
      <c r="I17" s="4"/>
      <c r="J17" s="45">
        <v>174</v>
      </c>
      <c r="K17" s="16"/>
      <c r="L17" s="1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27"/>
      <c r="H18" s="26"/>
      <c r="I18" s="4"/>
      <c r="J18" s="44">
        <v>10636</v>
      </c>
      <c r="K18" s="16"/>
      <c r="L18" s="17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27"/>
      <c r="H19" s="26"/>
      <c r="I19" s="4"/>
      <c r="J19" s="44">
        <v>2238</v>
      </c>
      <c r="K19" s="16"/>
      <c r="L19" s="17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27"/>
      <c r="H20" s="26"/>
      <c r="I20" s="4"/>
      <c r="J20" s="44">
        <v>16566</v>
      </c>
      <c r="K20" s="16"/>
      <c r="L20" s="17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27"/>
      <c r="H21" s="26"/>
      <c r="I21" s="4"/>
      <c r="J21" s="44">
        <v>7374</v>
      </c>
      <c r="K21" s="16"/>
      <c r="L21" s="17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27"/>
      <c r="H22" s="26"/>
      <c r="I22" s="4"/>
      <c r="J22" s="44">
        <v>1989</v>
      </c>
      <c r="K22" s="16"/>
      <c r="L22" s="1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27"/>
      <c r="H23" s="26"/>
      <c r="I23" s="4"/>
      <c r="J23" s="44">
        <v>1674</v>
      </c>
      <c r="K23" s="16"/>
      <c r="L23" s="17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27"/>
      <c r="H24" s="26"/>
      <c r="I24" s="4"/>
      <c r="J24" s="44">
        <v>1139</v>
      </c>
      <c r="K24" s="16"/>
      <c r="L24" s="1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27"/>
      <c r="H25" s="26"/>
      <c r="I25" s="4"/>
      <c r="J25" s="44">
        <v>1260</v>
      </c>
      <c r="K25" s="16"/>
      <c r="L25" s="17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27"/>
      <c r="H26" s="26"/>
      <c r="I26" s="4"/>
      <c r="J26" s="44">
        <v>15387</v>
      </c>
      <c r="K26" s="16"/>
      <c r="L26" s="17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27"/>
      <c r="H27" s="26"/>
      <c r="I27" s="4"/>
      <c r="J27" s="44">
        <v>1386</v>
      </c>
      <c r="K27" s="16"/>
      <c r="L27" s="17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27"/>
      <c r="H28" s="26"/>
      <c r="I28" s="4"/>
      <c r="J28" s="44">
        <v>10136</v>
      </c>
      <c r="K28" s="16"/>
      <c r="L28" s="17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27"/>
      <c r="H29" s="26"/>
      <c r="I29" s="4"/>
      <c r="J29" s="45">
        <v>447</v>
      </c>
      <c r="K29" s="16"/>
      <c r="L29" s="1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27"/>
      <c r="H30" s="26"/>
      <c r="I30" s="4"/>
      <c r="J30" s="44">
        <v>59721</v>
      </c>
      <c r="K30" s="16"/>
      <c r="L30" s="17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27"/>
      <c r="H31" s="26"/>
      <c r="I31" s="4"/>
      <c r="J31" s="45">
        <v>305</v>
      </c>
      <c r="K31" s="16"/>
      <c r="L31" s="1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27"/>
      <c r="H32" s="26"/>
      <c r="I32" s="4"/>
      <c r="J32" s="44">
        <v>8223</v>
      </c>
      <c r="K32" s="16"/>
      <c r="L32" s="17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27"/>
      <c r="H33" s="26"/>
      <c r="I33" s="4"/>
      <c r="J33" s="44">
        <v>1174</v>
      </c>
      <c r="K33" s="16"/>
      <c r="L33" s="17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27"/>
      <c r="H34" s="26"/>
      <c r="I34" s="4"/>
      <c r="J34" s="45">
        <v>21</v>
      </c>
      <c r="K34" s="16"/>
      <c r="L34" s="1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27"/>
      <c r="H35" s="26"/>
      <c r="I35" s="4"/>
      <c r="J35" s="44">
        <v>17171</v>
      </c>
      <c r="K35" s="16"/>
      <c r="L35" s="17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27"/>
      <c r="H36" s="26"/>
      <c r="I36" s="4"/>
      <c r="J36" s="44">
        <v>51869</v>
      </c>
      <c r="K36" s="16"/>
      <c r="L36" s="17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27"/>
      <c r="H37" s="26"/>
      <c r="I37" s="4"/>
      <c r="J37" s="44">
        <v>46659</v>
      </c>
      <c r="K37" s="16"/>
      <c r="L37" s="17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27"/>
      <c r="H38" s="26"/>
      <c r="I38" s="4"/>
      <c r="J38" s="44">
        <v>21158</v>
      </c>
      <c r="K38" s="16"/>
      <c r="L38" s="17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27"/>
      <c r="H39" s="26"/>
      <c r="I39" s="4"/>
      <c r="J39" s="44">
        <v>18574</v>
      </c>
      <c r="K39" s="16"/>
      <c r="L39" s="17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27"/>
      <c r="H40" s="26"/>
      <c r="I40" s="4"/>
      <c r="J40" s="44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27"/>
      <c r="H41" s="26"/>
      <c r="I41" s="4"/>
      <c r="J41" s="44">
        <v>1219</v>
      </c>
      <c r="K41" s="16"/>
      <c r="L41" s="1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27"/>
      <c r="H42" s="26"/>
      <c r="I42" s="4"/>
      <c r="J42" s="44">
        <v>1377</v>
      </c>
      <c r="K42" s="16"/>
      <c r="L42" s="17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27"/>
      <c r="H43" s="26"/>
      <c r="I43" s="4"/>
      <c r="J43" s="45">
        <v>212</v>
      </c>
      <c r="K43" s="16"/>
      <c r="L43" s="1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27"/>
      <c r="H44" s="26"/>
      <c r="I44" s="4"/>
      <c r="J44" s="44">
        <v>9313</v>
      </c>
      <c r="K44" s="16"/>
      <c r="L44" s="17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27"/>
      <c r="H45" s="26"/>
      <c r="I45" s="4"/>
      <c r="J45" s="45">
        <v>61</v>
      </c>
      <c r="K45" s="16"/>
      <c r="L45" s="1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27"/>
      <c r="H46" s="26"/>
      <c r="I46" s="4"/>
      <c r="J46" s="44">
        <v>20269</v>
      </c>
      <c r="K46" s="16"/>
      <c r="L46" s="17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27"/>
      <c r="H47" s="26"/>
      <c r="I47" s="4"/>
      <c r="J47" s="44">
        <v>6402</v>
      </c>
      <c r="K47" s="16"/>
      <c r="L47" s="17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27"/>
      <c r="H48" s="26"/>
      <c r="I48" s="4"/>
      <c r="J48" s="44">
        <v>17835</v>
      </c>
      <c r="K48" s="16"/>
      <c r="L48" s="17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27"/>
      <c r="H49" s="26"/>
      <c r="I49" s="4"/>
      <c r="J49" s="44">
        <v>1459</v>
      </c>
      <c r="K49" s="16"/>
      <c r="L49" s="17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27"/>
      <c r="H50" s="26"/>
      <c r="I50" s="4"/>
      <c r="J50" s="44">
        <v>7828</v>
      </c>
      <c r="K50" s="16"/>
      <c r="L50" s="17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27"/>
      <c r="H51" s="26"/>
      <c r="I51" s="4"/>
      <c r="J51" s="44">
        <v>1365</v>
      </c>
      <c r="K51" s="16"/>
      <c r="L51" s="17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>SUM(H15:H51)</f>
        <v>0</v>
      </c>
      <c r="I52" s="11">
        <f t="shared" ref="I52" si="0">SUM(I15:I51)</f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8"/>
  <sheetViews>
    <sheetView topLeftCell="A31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0" style="1" customWidth="1"/>
    <col min="10" max="10" width="12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9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40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28">
        <v>30005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28">
        <v>2713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29">
        <v>167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28">
        <v>6630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28">
        <v>1907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28">
        <v>16551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28">
        <v>6764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28">
        <v>1501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28">
        <v>1638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29">
        <v>759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28">
        <v>2256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28">
        <v>17794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28">
        <v>2335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28">
        <v>10241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29">
        <v>449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28">
        <v>50736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29">
        <v>300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28">
        <v>7345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29">
        <v>987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29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28">
        <v>16441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28">
        <v>1693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28">
        <v>48223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28">
        <v>18041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28">
        <v>22614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29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29">
        <v>763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28">
        <v>1054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29">
        <v>196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28">
        <v>8560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29">
        <v>229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28">
        <v>17149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28">
        <v>5468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28">
        <v>17187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28">
        <v>1280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28">
        <v>6025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28">
        <v>1168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>SUM(H15:H51)</f>
        <v>0</v>
      </c>
      <c r="I52" s="11">
        <f>SUM(I15:I51)</f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2023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ИТОГО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2021-03-04T16:01:59Z</cp:lastPrinted>
  <dcterms:created xsi:type="dcterms:W3CDTF">2010-03-12T06:02:23Z</dcterms:created>
  <dcterms:modified xsi:type="dcterms:W3CDTF">2026-05-19T06:58:29Z</dcterms:modified>
</cp:coreProperties>
</file>