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00" windowWidth="7650" windowHeight="8970" tabRatio="820" activeTab="12"/>
  </bookViews>
  <sheets>
    <sheet name="за 2015 год" sheetId="1" r:id="rId1"/>
    <sheet name=" январь " sheetId="2" r:id="rId2"/>
    <sheet name="февраль " sheetId="3" r:id="rId3"/>
    <sheet name="март " sheetId="4" r:id="rId4"/>
    <sheet name="апрель " sheetId="5" r:id="rId5"/>
    <sheet name="май " sheetId="6" r:id="rId6"/>
    <sheet name="июнь " sheetId="7" r:id="rId7"/>
    <sheet name="июль " sheetId="8" r:id="rId8"/>
    <sheet name="август " sheetId="9" r:id="rId9"/>
    <sheet name="сентябрь " sheetId="10" r:id="rId10"/>
    <sheet name="октябрь " sheetId="11" r:id="rId11"/>
    <sheet name="ноябрь " sheetId="12" r:id="rId12"/>
    <sheet name="декабрь 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<sst xmlns="http://schemas.openxmlformats.org/spreadsheetml/2006/main" count="507" uniqueCount="49">
  <si>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</si>
  <si>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</si>
  <si>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</si>
  <si>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</si>
  <si>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</si>
  <si>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</si>
  <si>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</si>
  <si>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ЖКУ "Индига"</t>
  </si>
  <si>
    <t>ЖКУ "Колгуев"</t>
  </si>
  <si>
    <t>ЖКУ "Великовисочное"</t>
  </si>
  <si>
    <t>ЖКУ "Каратайка"</t>
  </si>
  <si>
    <t>ЖКУ "Оксино"</t>
  </si>
  <si>
    <t>ЖКУ "Нельмин-Нос"</t>
  </si>
  <si>
    <t>ЖКУ "Тельвиска"</t>
  </si>
  <si>
    <t>ЖКУ "Усть-Кара"</t>
  </si>
  <si>
    <t>ЖКУ "Харута"</t>
  </si>
  <si>
    <t>ЖКУ "Хорей-Вер"</t>
  </si>
  <si>
    <t>ЖКУ "Несь"</t>
  </si>
  <si>
    <t>ЖКУ "Шойна"</t>
  </si>
  <si>
    <t>ЖКУ "Ома"</t>
  </si>
  <si>
    <t>ЖКУ "Пеша"</t>
  </si>
  <si>
    <t>Квт/час.</t>
  </si>
  <si>
    <t>Итого</t>
  </si>
  <si>
    <t>Отчетная  калькуляция полезно отпущенной электроэнергии  по  МП ЗР "Севержилкомсервис" в разрезе населенных пунктов НАО за 2015 год</t>
  </si>
  <si>
    <t>Отчетная  калькуляция полезно отпущенной электроэнергии  по  МП ЗР "Севержилкомсервис" в разрезе населенных пунктов НАО за январь 2015 год</t>
  </si>
  <si>
    <t>Отчетная  калькуляция полезно отпущенной электроэнергии  по  МП ЗР "Севержилкомсервис" в разрезе населенных пунктов НАО за март 2015 год</t>
  </si>
  <si>
    <t>Отчетная  калькуляция полезно отпущенной электроэнергии  по  МП ЗР "Севержилкомсервис" в разрезе населенных пунктов НАО за апрель 2015 год</t>
  </si>
  <si>
    <t>Отчетная  калькуляция полезно отпущенной электроэнергии  по  МП ЗР "Севержилкомсервис" в разрезе населенных пунктов НАО за май 2015 год</t>
  </si>
  <si>
    <t>Отчетная  калькуляция полезно отпущенной электроэнергии  по  МП ЗР "Севержилкомсервис" в разрезе населенных пунктов НАО за июнь 2015 год</t>
  </si>
  <si>
    <t>Отчетная  калькуляция полезно отпущенной электроэнергии  по  МП ЗР "Севержилкомсервис" в разрезе населенных пунктов НАО за июль 2015 год</t>
  </si>
  <si>
    <t>Отчетная  калькуляция полезно отпущенной электроэнергии  по  МП ЗР "Севержилкомсервис" в разрезе населенных пунктов НАО за август 2015 год.</t>
  </si>
  <si>
    <t>Отчетная  калькуляция полезно отпущенной электроэнергии  по  МП ЗР "Севержилкомсервис" в разрезе населенных пунктов НАО за сентябрь 2015 год</t>
  </si>
  <si>
    <t>Отчетная  калькуляция полезно отпущенной электроэнергии  по  МП ЗР "Севержилкомсервис" в разрезе населенных пунктов НАО за октябрь 2015 год.</t>
  </si>
  <si>
    <t xml:space="preserve">Отпущено электроэнергии </t>
  </si>
  <si>
    <t>Отпущено электроэнергии за декабрь</t>
  </si>
  <si>
    <t>Отпущено электроэнергии за апрель</t>
  </si>
  <si>
    <t>Отчетная  калькуляция полезно отпущенной электроэнергии  по  МП ЗР "Севержилкомсервис" в разрезе населенных пунктов НАО за февраль  2015 год</t>
  </si>
  <si>
    <t>Отпущено электроэнергии за март</t>
  </si>
  <si>
    <t>Отпущено электроэнергии за май</t>
  </si>
  <si>
    <t xml:space="preserve">Отпущено электроэнергии за июнь </t>
  </si>
  <si>
    <t xml:space="preserve">Отпущено электроэнергии за июль </t>
  </si>
  <si>
    <t>Отпущено электроэнергии за август</t>
  </si>
  <si>
    <t xml:space="preserve">Отпущено электроэнергии за сентябрь 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</si>
  <si>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</si>
  <si>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</si>
  <si>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</si>
  <si>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</si>
  <si>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Отчетная  калькуляция полезно отпущенной электроэнергии  по  МП ЗР "Севержилкомсервис" в разрезе населенных пунктов НАО за декабрь 2015 год</t>
  </si>
  <si>
    <t>Отчетная  калькуляция полезно отпущенной электроэнергии  по  МП ЗР "Севержилкомсервис" в разрезе населенных пунктов НАО за ноябрь 2015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</si>
</sst>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4"/>
      <name val="Arial Cyr"/>
      <family val="0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0.5999900102615356"/>
      <name val="Arial Cyr"/>
      <family val="0"/>
    </font>
    <font>
      <sz val="10"/>
      <color rgb="FF00B0F0"/>
      <name val="Arial Cyr"/>
      <family val="0"/>
    </font>
    <font>
      <sz val="10"/>
      <color theme="4" tint="0.59999001026153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5\&#1069;-&#1101;&#1085;&#1077;&#1088;&#1075;&#1080;&#1103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5\&#1069;-&#1101;&#1085;&#1077;&#1088;&#1075;&#1080;&#1103;%202015.2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</sheetNames>
    <sheetDataSet>
      <sheetData sheetId="0">
        <row r="11">
          <cell r="F11">
            <v>58812</v>
          </cell>
        </row>
        <row r="36">
          <cell r="B36">
            <v>9011</v>
          </cell>
        </row>
      </sheetData>
      <sheetData sheetId="1">
        <row r="11">
          <cell r="F11">
            <v>72341</v>
          </cell>
        </row>
        <row r="36">
          <cell r="B36">
            <v>2656</v>
          </cell>
        </row>
      </sheetData>
      <sheetData sheetId="2">
        <row r="11">
          <cell r="F11">
            <v>36402</v>
          </cell>
        </row>
        <row r="36">
          <cell r="B36">
            <v>5054</v>
          </cell>
        </row>
      </sheetData>
      <sheetData sheetId="3">
        <row r="11">
          <cell r="F11">
            <v>82750</v>
          </cell>
        </row>
        <row r="36">
          <cell r="B36">
            <v>12167</v>
          </cell>
        </row>
      </sheetData>
      <sheetData sheetId="4">
        <row r="11">
          <cell r="F11">
            <v>44289</v>
          </cell>
        </row>
        <row r="36">
          <cell r="B36">
            <v>3419</v>
          </cell>
        </row>
      </sheetData>
      <sheetData sheetId="5">
        <row r="11">
          <cell r="F11">
            <v>23446</v>
          </cell>
        </row>
        <row r="36">
          <cell r="B36">
            <v>1276</v>
          </cell>
        </row>
      </sheetData>
      <sheetData sheetId="6">
        <row r="11">
          <cell r="F11">
            <v>28146</v>
          </cell>
        </row>
        <row r="12">
          <cell r="F12">
            <v>21</v>
          </cell>
        </row>
        <row r="36">
          <cell r="B36">
            <v>350</v>
          </cell>
        </row>
      </sheetData>
      <sheetData sheetId="7">
        <row r="11">
          <cell r="F11">
            <v>54250</v>
          </cell>
        </row>
        <row r="36">
          <cell r="B36">
            <v>2550</v>
          </cell>
        </row>
      </sheetData>
      <sheetData sheetId="8">
        <row r="11">
          <cell r="F11">
            <v>96301</v>
          </cell>
        </row>
        <row r="36">
          <cell r="B36">
            <v>18893</v>
          </cell>
        </row>
      </sheetData>
      <sheetData sheetId="9">
        <row r="11">
          <cell r="F11">
            <v>166582</v>
          </cell>
        </row>
        <row r="36">
          <cell r="B36">
            <v>4849</v>
          </cell>
        </row>
      </sheetData>
      <sheetData sheetId="12">
        <row r="11">
          <cell r="F11">
            <v>57630</v>
          </cell>
        </row>
        <row r="36">
          <cell r="B36">
            <v>5325</v>
          </cell>
        </row>
      </sheetData>
      <sheetData sheetId="13">
        <row r="11">
          <cell r="F11">
            <v>76639</v>
          </cell>
        </row>
        <row r="36">
          <cell r="B36">
            <v>5336</v>
          </cell>
        </row>
      </sheetData>
      <sheetData sheetId="14">
        <row r="11">
          <cell r="F11">
            <v>26226</v>
          </cell>
        </row>
        <row r="36">
          <cell r="B36">
            <v>3961</v>
          </cell>
        </row>
      </sheetData>
      <sheetData sheetId="15">
        <row r="11">
          <cell r="F11">
            <v>85564</v>
          </cell>
        </row>
        <row r="36">
          <cell r="B36">
            <v>5025</v>
          </cell>
        </row>
      </sheetData>
      <sheetData sheetId="26">
        <row r="11">
          <cell r="U11">
            <v>1361656</v>
          </cell>
        </row>
        <row r="12">
          <cell r="U12">
            <v>41</v>
          </cell>
        </row>
        <row r="46">
          <cell r="U46">
            <v>0</v>
          </cell>
        </row>
        <row r="47">
          <cell r="U47">
            <v>174922.80000000005</v>
          </cell>
        </row>
        <row r="71">
          <cell r="U71">
            <v>55800</v>
          </cell>
        </row>
        <row r="83">
          <cell r="U83">
            <v>2072698.4</v>
          </cell>
        </row>
        <row r="107">
          <cell r="U107">
            <v>0</v>
          </cell>
        </row>
        <row r="117">
          <cell r="U117">
            <v>421717</v>
          </cell>
        </row>
        <row r="152">
          <cell r="U152">
            <v>44911</v>
          </cell>
        </row>
        <row r="153">
          <cell r="U153">
            <v>55890</v>
          </cell>
        </row>
        <row r="177">
          <cell r="U177">
            <v>680</v>
          </cell>
        </row>
        <row r="188">
          <cell r="U188">
            <v>33898</v>
          </cell>
        </row>
        <row r="189">
          <cell r="U189">
            <v>91153</v>
          </cell>
        </row>
        <row r="204">
          <cell r="U204">
            <v>0.06289593534573214</v>
          </cell>
        </row>
        <row r="205">
          <cell r="U205">
            <v>1188213</v>
          </cell>
        </row>
        <row r="206">
          <cell r="U206">
            <v>715917</v>
          </cell>
        </row>
        <row r="207">
          <cell r="U207">
            <v>31</v>
          </cell>
        </row>
        <row r="208">
          <cell r="U208">
            <v>80217</v>
          </cell>
        </row>
        <row r="209">
          <cell r="U209">
            <v>6804</v>
          </cell>
        </row>
        <row r="210">
          <cell r="U210">
            <v>686</v>
          </cell>
        </row>
        <row r="211">
          <cell r="U211">
            <v>3124</v>
          </cell>
        </row>
        <row r="212">
          <cell r="U212">
            <v>44334</v>
          </cell>
        </row>
        <row r="224">
          <cell r="U224">
            <v>4262</v>
          </cell>
        </row>
        <row r="225">
          <cell r="U225">
            <v>4262</v>
          </cell>
        </row>
        <row r="249">
          <cell r="V249">
            <v>707</v>
          </cell>
        </row>
        <row r="263">
          <cell r="U263">
            <v>624</v>
          </cell>
        </row>
        <row r="264">
          <cell r="U264">
            <v>0</v>
          </cell>
        </row>
        <row r="288">
          <cell r="U288">
            <v>1708</v>
          </cell>
        </row>
        <row r="307">
          <cell r="U307">
            <v>122271</v>
          </cell>
        </row>
        <row r="308">
          <cell r="U308">
            <v>36188</v>
          </cell>
        </row>
        <row r="333">
          <cell r="U333">
            <v>560</v>
          </cell>
        </row>
        <row r="362">
          <cell r="U362">
            <v>968780</v>
          </cell>
        </row>
        <row r="363">
          <cell r="U363">
            <v>37</v>
          </cell>
        </row>
        <row r="390">
          <cell r="U390">
            <v>664147</v>
          </cell>
        </row>
        <row r="401">
          <cell r="U401">
            <v>991107</v>
          </cell>
        </row>
        <row r="402">
          <cell r="U402">
            <v>14</v>
          </cell>
        </row>
        <row r="429">
          <cell r="U429">
            <v>736626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Лист2"/>
    </sheetNames>
    <sheetDataSet>
      <sheetData sheetId="26">
        <row r="440">
          <cell r="U440">
            <v>1029704</v>
          </cell>
        </row>
        <row r="441">
          <cell r="U441">
            <v>23</v>
          </cell>
        </row>
        <row r="468">
          <cell r="U468">
            <v>614015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N18" sqref="N18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5" max="5" width="12.625" style="0" bestFit="1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23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21" t="s">
        <v>1</v>
      </c>
      <c r="C7" s="21"/>
      <c r="D7" s="22" t="s">
        <v>4</v>
      </c>
      <c r="E7" s="21" t="s">
        <v>33</v>
      </c>
      <c r="F7" s="21"/>
      <c r="G7" s="21"/>
      <c r="H7" s="21"/>
    </row>
    <row r="8" spans="1:8" ht="28.5" customHeight="1">
      <c r="A8" s="28"/>
      <c r="B8" s="21"/>
      <c r="C8" s="21"/>
      <c r="D8" s="23"/>
      <c r="E8" s="21" t="s">
        <v>3</v>
      </c>
      <c r="F8" s="21"/>
      <c r="G8" s="21" t="s">
        <v>2</v>
      </c>
      <c r="H8" s="21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8">
        <f>' январь '!E9:F9+'февраль '!E9:F9+'март '!E9:F9+'апрель '!E9:F9+'май '!E9:F9+'июнь '!E9:F9+'июль '!E9:F9+'август '!E9:F9+'сентябрь '!E9:F9+'октябрь '!E9:F9+'ноябрь '!E9:F9+'декабрь '!E9:F9</f>
        <v>802825</v>
      </c>
      <c r="F9" s="18"/>
      <c r="G9" s="18">
        <f>' январь '!G9:H9+'февраль '!G9:H9+'март '!G9:H9+'апрель '!G9:H9+'май '!G9:H9+'июнь '!G9:H9+'июль '!G9:H9+'август '!G9:H9+'сентябрь '!G9:H9+'октябрь '!G9:H9+'ноябрь '!G9:H9+'декабрь '!G9:H9</f>
        <v>392882</v>
      </c>
      <c r="H9" s="18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8">
        <f>' январь '!E10:F10+'февраль '!E10:F10+'март '!E10:F10+'апрель '!E10:F10+'май '!E10:F10+'июнь '!E10:F10+'июль '!E10:F10+'август '!E10:F10+'сентябрь '!E10:F10+'октябрь '!E10:F10+'ноябрь '!E10:F10+'декабрь '!E10:F10</f>
        <v>560019</v>
      </c>
      <c r="F10" s="18"/>
      <c r="G10" s="24">
        <f>' январь '!G10:H10+'февраль '!G10:H10+'март '!G10:H10+'апрель '!G10:H10+'май '!G10:H10+'июнь '!G10:H10+'июль '!G10:H10+'август '!G10:H10+'сентябрь '!G10:H10+'октябрь '!G10:H10+'ноябрь '!G10:H10+'декабрь '!G10:H10</f>
        <v>150196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8">
        <f>' январь '!E11:F11+'февраль '!E11:F11+'март '!E11:F11+'апрель '!E11:F11+'май '!E11:F11+'июнь '!E11:F11+'июль '!E11:F11+'август '!E11:F11+'сентябрь '!E11:F11+'октябрь '!E11:F11+'ноябрь '!E11:F11+'декабрь '!E11:F11</f>
        <v>2013020</v>
      </c>
      <c r="F11" s="18"/>
      <c r="G11" s="24">
        <f>' январь '!G11:H11+'февраль '!G11:H11+'март '!G11:H11+'апрель '!G11:H11+'май '!G11:H11+'июнь '!G11:H11+'июль '!G11:H11+'август '!G11:H11+'сентябрь '!G11:H11+'октябрь '!G11:H11+'ноябрь '!G11:H11+'декабрь '!G11:H11</f>
        <v>1871693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8">
        <f>' январь '!E12:F12+'февраль '!E12:F12+'март '!E12:F12+'апрель '!E12:F12+'май '!E12:F12+'июнь '!E12:F12+'июль '!E12:F12+'август '!E12:F12+'сентябрь '!E12:F12+'октябрь '!E12:F12+'ноябрь '!E12:F12+'декабрь '!E12:F12</f>
        <v>829346</v>
      </c>
      <c r="F12" s="18"/>
      <c r="G12" s="24">
        <f>' январь '!G12:H12+'февраль '!G12:H12+'март '!G12:H12+'апрель '!G12:H12+'май '!G12:H12+'июнь '!G12:H12+'июль '!G12:H12+'август '!G12:H12+'сентябрь '!G12:H12+'октябрь '!G12:H12+'ноябрь '!G12:H12+'декабрь '!G12:H12</f>
        <v>252160.71</v>
      </c>
      <c r="H12" s="25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8">
        <f>' январь '!E13:F13+'февраль '!E13:F13+'март '!E13:F13+'апрель '!E13:F13+'май '!E13:F13+'июнь '!E13:F13+'июль '!E13:F13+'август '!E13:F13+'сентябрь '!E13:F13+'октябрь '!E13:F13+'ноябрь '!E13:F13+'декабрь '!E13:F13</f>
        <v>442340</v>
      </c>
      <c r="F13" s="18"/>
      <c r="G13" s="24">
        <f>' январь '!G13:H13+'февраль '!G13:H13+'март '!G13:H13+'апрель '!G13:H13+'май '!G13:H13+'июнь '!G13:H13+'июль '!G13:H13+'август '!G13:H13+'сентябрь '!G13:H13+'октябрь '!G13:H13+'ноябрь '!G13:H13+'декабрь '!G13:H13</f>
        <v>395590</v>
      </c>
      <c r="H13" s="25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8">
        <f>' январь '!E14:F14+'февраль '!E14:F14+'март '!E14:F14+'апрель '!E14:F14+'май '!E14:F14+'июнь '!E14:F14+'июль '!E14:F14+'август '!E14:F14+'сентябрь '!E14:F14+'октябрь '!E14:F14+'ноябрь '!E14:F14+'декабрь '!E14:F14</f>
        <v>965139</v>
      </c>
      <c r="F14" s="18"/>
      <c r="G14" s="24">
        <f>' январь '!G14:H14+'февраль '!G14:H14+'март '!G14:H14+'апрель '!G14:H14+'май '!G14:H14+'июнь '!G14:H14+'июль '!G14:H14+'август '!G14:H14+'сентябрь '!G14:H14+'октябрь '!G14:H14+'ноябрь '!G14:H14+'декабрь '!G14:H14</f>
        <v>377209</v>
      </c>
      <c r="H14" s="25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8">
        <f>' январь '!E15:F15+'февраль '!E15:F15+'март '!E15:F15+'апрель '!E15:F15+'май '!E15:F15+'июнь '!E15:F15+'июль '!E15:F15+'август '!E15:F15+'сентябрь '!E15:F15+'октябрь '!E15:F15+'ноябрь '!E15:F15+'декабрь '!E15:F15</f>
        <v>391220</v>
      </c>
      <c r="F15" s="18"/>
      <c r="G15" s="24">
        <f>' январь '!G15:H15+'февраль '!G15:H15+'март '!G15:H15+'апрель '!G15:H15+'май '!G15:H15+'июнь '!G15:H15+'июль '!G15:H15+'август '!G15:H15+'сентябрь '!G15:H15+'октябрь '!G15:H15+'ноябрь '!G15:H15+'декабрь '!G15:H15</f>
        <v>96164</v>
      </c>
      <c r="H15" s="25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8">
        <f>' январь '!E16:F16+'февраль '!E16:F16+'март '!E16:F16+'апрель '!E16:F16+'май '!E16:F16+'июнь '!E16:F16+'июль '!E16:F16+'август '!E16:F16+'сентябрь '!E16:F16+'октябрь '!E16:F16+'ноябрь '!E16:F16+'декабрь '!E16:F16</f>
        <v>354924</v>
      </c>
      <c r="F16" s="18"/>
      <c r="G16" s="24">
        <f>' январь '!G16:H16+'февраль '!G16:H16+'март '!G16:H16+'апрель '!G16:H16+'май '!G16:H16+'июнь '!G16:H16+'июль '!G16:H16+'август '!G16:H16+'сентябрь '!G16:H16+'октябрь '!G16:H16+'ноябрь '!G16:H16+'декабрь '!G16:H16</f>
        <v>218870</v>
      </c>
      <c r="H16" s="25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8">
        <f>' январь '!E17:F17+'февраль '!E17:F17+'март '!E17:F17+'апрель '!E17:F17+'май '!E17:F17+'июнь '!E17:F17+'июль '!E17:F17+'август '!E17:F17+'сентябрь '!E17:F17+'октябрь '!E17:F17+'ноябрь '!E17:F17+'декабрь '!E17:F17</f>
        <v>653679</v>
      </c>
      <c r="F17" s="18"/>
      <c r="G17" s="30">
        <f>' январь '!G17:H17+'февраль '!G17:H17+'март '!G17:H17+'апрель '!G17:H17+'май '!G17:H17+'июнь '!G17:H17+'июль '!G17:H17+'август '!G17:H17+'сентябрь '!G17:H17+'октябрь '!G17:H17+'ноябрь '!G17:H17+'декабрь '!G17:H17</f>
        <v>309514</v>
      </c>
      <c r="H17" s="31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8">
        <f>' январь '!E18:F18+'февраль '!E18:F18+'март '!E18:F18+'апрель '!E18:F18+'май '!E18:F18+'июнь '!E18:F18+'июль '!E18:F18+'август '!E18:F18+'сентябрь '!E18:F18+'октябрь '!E18:F18+'ноябрь '!E18:F18+'декабрь '!E18:F18</f>
        <v>571857</v>
      </c>
      <c r="F18" s="18"/>
      <c r="G18" s="24">
        <f>' январь '!G18:H18+'февраль '!G18:H18+'март '!G18:H18+'апрель '!G18:H18+'май '!G18:H18+'июнь '!G18:H18+'июль '!G18:H18+'август '!G18:H18+'сентябрь '!G18:H18+'октябрь '!G18:H18+'ноябрь '!G18:H18+'декабрь '!G18:H18</f>
        <v>305735</v>
      </c>
      <c r="H18" s="25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8">
        <f>' январь '!E19:F19+'февраль '!E19:F19+'март '!E19:F19+'апрель '!E19:F19+'май '!E19:F19+'июнь '!E19:F19+'июль '!E19:F19+'август '!E19:F19+'сентябрь '!E19:F19+'октябрь '!E19:F19+'ноябрь '!E19:F19+'декабрь '!E19:F19</f>
        <v>1041234</v>
      </c>
      <c r="F19" s="18"/>
      <c r="G19" s="24">
        <f>' январь '!G19:H19+'февраль '!G19:H19+'март '!G19:H19+'апрель '!G19:H19+'май '!G19:H19+'июнь '!G19:H19+'июль '!G19:H19+'август '!G19:H19+'сентябрь '!G19:H19+'октябрь '!G19:H19+'ноябрь '!G19:H19+'декабрь '!G19:H19</f>
        <v>554754</v>
      </c>
      <c r="H19" s="25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8">
        <f>' январь '!E20:F20+'февраль '!E20:F20+'март '!E20:F20+'апрель '!E20:F20+'май '!E20:F20+'июнь '!E20:F20+'июль '!E20:F20+'август '!E20:F20+'сентябрь '!E20:F20+'октябрь '!E20:F20+'ноябрь '!E20:F20+'декабрь '!E20:F20</f>
        <v>301175</v>
      </c>
      <c r="F20" s="18"/>
      <c r="G20" s="24">
        <f>' январь '!G20:H20+'февраль '!G20:H20+'март '!G20:H20+'апрель '!G20:H20+'май '!G20:H20+'июнь '!G20:H20+'июль '!G20:H20+'август '!G20:H20+'сентябрь '!G20:H20+'октябрь '!G20:H20+'ноябрь '!G20:H20+'декабрь '!G20:H20</f>
        <v>123569</v>
      </c>
      <c r="H20" s="25"/>
    </row>
    <row r="21" spans="1:8" ht="15.75" customHeight="1">
      <c r="A21" s="1">
        <v>13</v>
      </c>
      <c r="B21" s="32" t="s">
        <v>19</v>
      </c>
      <c r="C21" s="32"/>
      <c r="D21" s="1" t="s">
        <v>21</v>
      </c>
      <c r="E21" s="18">
        <f>' январь '!E21:F21+'февраль '!E21:F21+'март '!E21:F21+'апрель '!E21:F21+'май '!E21:F21+'июнь '!E21:F21+'июль '!E21:F21+'август '!E21:F21+'сентябрь '!E21:F21+'октябрь '!E21:F21+'ноябрь '!E21:F21+'декабрь '!E21:F21</f>
        <v>1160000</v>
      </c>
      <c r="F21" s="18"/>
      <c r="G21" s="24">
        <f>' январь '!G21:H21+'февраль '!G21:H21+'март '!G21:H21+'апрель '!G21:H21+'май '!G21:H21+'июнь '!G21:H21+'июль '!G21:H21+'август '!G21:H21+'сентябрь '!G21:H21+'октябрь '!G21:H21+'ноябрь '!G21:H21+'декабрь '!G21:H21</f>
        <v>530639</v>
      </c>
      <c r="H21" s="25"/>
    </row>
    <row r="22" spans="1:8" ht="15.75" customHeight="1">
      <c r="A22" s="1">
        <v>14</v>
      </c>
      <c r="B22" s="32" t="s">
        <v>20</v>
      </c>
      <c r="C22" s="32"/>
      <c r="D22" s="1" t="s">
        <v>21</v>
      </c>
      <c r="E22" s="18">
        <f>' январь '!E22:F22+'февраль '!E22:F22+'март '!E22:F22+'апрель '!E22:F22+'май '!E22:F22+'июнь '!E22:F22+'июль '!E22:F22+'август '!E22:F22+'сентябрь '!E22:F22+'октябрь '!E22:F22+'ноябрь '!E22:F22+'декабрь '!E22:F22</f>
        <v>1112835</v>
      </c>
      <c r="F22" s="18"/>
      <c r="G22" s="24">
        <f>' январь '!G22:H22+'февраль '!G22:H22+'март '!G22:H22+'апрель '!G22:H22+'май '!G22:H22+'июнь '!G22:H22+'июль '!G22:H22+'август '!G22:H22+'сентябрь '!G22:H22+'октябрь '!G22:H22+'ноябрь '!G22:H22+'декабрь '!G22:H22</f>
        <v>782318</v>
      </c>
      <c r="H22" s="25"/>
    </row>
    <row r="23" spans="1:8" ht="13.5" customHeight="1">
      <c r="A23" s="34" t="s">
        <v>22</v>
      </c>
      <c r="B23" s="34"/>
      <c r="C23" s="34"/>
      <c r="D23" s="4" t="s">
        <v>21</v>
      </c>
      <c r="E23" s="35">
        <f>SUM(E9:F22)</f>
        <v>11199613</v>
      </c>
      <c r="F23" s="36"/>
      <c r="G23" s="35">
        <f>SUM(G9:H22)</f>
        <v>6361293.71</v>
      </c>
      <c r="H23" s="36"/>
    </row>
    <row r="24" spans="2:3" ht="12.75">
      <c r="B24" s="33"/>
      <c r="C24" s="33"/>
    </row>
    <row r="25" ht="12.75">
      <c r="E25" s="11"/>
    </row>
    <row r="27" ht="12.75">
      <c r="G27" s="5"/>
    </row>
  </sheetData>
  <sheetProtection/>
  <mergeCells count="55">
    <mergeCell ref="B24:C24"/>
    <mergeCell ref="E21:F21"/>
    <mergeCell ref="E22:F22"/>
    <mergeCell ref="G21:H21"/>
    <mergeCell ref="G22:H22"/>
    <mergeCell ref="A23:C23"/>
    <mergeCell ref="E23:F23"/>
    <mergeCell ref="G23:H23"/>
    <mergeCell ref="B21:C21"/>
    <mergeCell ref="G17:H17"/>
    <mergeCell ref="G18:H18"/>
    <mergeCell ref="G19:H19"/>
    <mergeCell ref="B22:C22"/>
    <mergeCell ref="B17:C17"/>
    <mergeCell ref="B18:C18"/>
    <mergeCell ref="B19:C19"/>
    <mergeCell ref="B20:C20"/>
    <mergeCell ref="E20:F20"/>
    <mergeCell ref="E19:F19"/>
    <mergeCell ref="G20:H20"/>
    <mergeCell ref="E17:F17"/>
    <mergeCell ref="E18:F18"/>
    <mergeCell ref="D1:H1"/>
    <mergeCell ref="E2:H2"/>
    <mergeCell ref="E13:F13"/>
    <mergeCell ref="E14:F14"/>
    <mergeCell ref="E15:F15"/>
    <mergeCell ref="G10:H10"/>
    <mergeCell ref="G11:H11"/>
    <mergeCell ref="G14:H14"/>
    <mergeCell ref="B14:C14"/>
    <mergeCell ref="B15:C15"/>
    <mergeCell ref="B16:C16"/>
    <mergeCell ref="G15:H15"/>
    <mergeCell ref="G16:H16"/>
    <mergeCell ref="E16:F16"/>
    <mergeCell ref="A4:H5"/>
    <mergeCell ref="G9:H9"/>
    <mergeCell ref="E10:F10"/>
    <mergeCell ref="E11:F11"/>
    <mergeCell ref="E12:F12"/>
    <mergeCell ref="B9:C9"/>
    <mergeCell ref="B10:C10"/>
    <mergeCell ref="B11:C11"/>
    <mergeCell ref="B12:C12"/>
    <mergeCell ref="A7:A8"/>
    <mergeCell ref="E9:F9"/>
    <mergeCell ref="B13:C13"/>
    <mergeCell ref="E7:H7"/>
    <mergeCell ref="E8:F8"/>
    <mergeCell ref="G8:H8"/>
    <mergeCell ref="B7:C8"/>
    <mergeCell ref="D7:D8"/>
    <mergeCell ref="G12:H12"/>
    <mergeCell ref="G13:H1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A4" sqref="A4:H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31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42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57485</v>
      </c>
      <c r="F9" s="25"/>
      <c r="G9" s="24">
        <v>30174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v>39860</v>
      </c>
      <c r="F10" s="25"/>
      <c r="G10" s="24">
        <v>6541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v>165972</v>
      </c>
      <c r="F11" s="25"/>
      <c r="G11" s="24">
        <v>68106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70211</v>
      </c>
      <c r="F12" s="25"/>
      <c r="G12" s="24">
        <v>17612</v>
      </c>
      <c r="H12" s="25"/>
    </row>
    <row r="13" spans="1:8" ht="15.75" customHeight="1">
      <c r="A13" s="1">
        <v>6</v>
      </c>
      <c r="B13" s="19" t="s">
        <v>11</v>
      </c>
      <c r="C13" s="20"/>
      <c r="D13" s="1" t="s">
        <v>21</v>
      </c>
      <c r="E13" s="24">
        <v>31534</v>
      </c>
      <c r="F13" s="25"/>
      <c r="G13" s="24">
        <v>16520</v>
      </c>
      <c r="H13" s="25"/>
    </row>
    <row r="14" spans="1:8" ht="15.75" customHeight="1">
      <c r="A14" s="1">
        <v>7</v>
      </c>
      <c r="B14" s="19" t="s">
        <v>12</v>
      </c>
      <c r="C14" s="20"/>
      <c r="D14" s="1" t="s">
        <v>21</v>
      </c>
      <c r="E14" s="24">
        <v>55069</v>
      </c>
      <c r="F14" s="25"/>
      <c r="G14" s="24">
        <v>37947</v>
      </c>
      <c r="H14" s="25"/>
    </row>
    <row r="15" spans="1:8" ht="15.75" customHeight="1">
      <c r="A15" s="1">
        <v>8</v>
      </c>
      <c r="B15" s="19" t="s">
        <v>13</v>
      </c>
      <c r="C15" s="20"/>
      <c r="D15" s="1" t="s">
        <v>21</v>
      </c>
      <c r="E15" s="24">
        <v>30652</v>
      </c>
      <c r="F15" s="25"/>
      <c r="G15" s="24">
        <v>5771</v>
      </c>
      <c r="H15" s="25"/>
    </row>
    <row r="16" spans="1:8" ht="15.75" customHeight="1">
      <c r="A16" s="1">
        <v>9</v>
      </c>
      <c r="B16" s="19" t="s">
        <v>14</v>
      </c>
      <c r="C16" s="20"/>
      <c r="D16" s="1" t="s">
        <v>21</v>
      </c>
      <c r="E16" s="24">
        <v>27809</v>
      </c>
      <c r="F16" s="25"/>
      <c r="G16" s="24">
        <v>17420</v>
      </c>
      <c r="H16" s="25"/>
    </row>
    <row r="17" spans="1:8" ht="15.75" customHeight="1">
      <c r="A17" s="1">
        <v>10</v>
      </c>
      <c r="B17" s="19" t="s">
        <v>15</v>
      </c>
      <c r="C17" s="20"/>
      <c r="D17" s="1" t="s">
        <v>21</v>
      </c>
      <c r="E17" s="24">
        <v>36500</v>
      </c>
      <c r="F17" s="25"/>
      <c r="G17" s="24">
        <v>21349</v>
      </c>
      <c r="H17" s="25"/>
    </row>
    <row r="18" spans="1:8" ht="15.75" customHeight="1">
      <c r="A18" s="1">
        <v>11</v>
      </c>
      <c r="B18" s="19" t="s">
        <v>16</v>
      </c>
      <c r="C18" s="20"/>
      <c r="D18" s="1" t="s">
        <v>21</v>
      </c>
      <c r="E18" s="24">
        <v>18236</v>
      </c>
      <c r="F18" s="25"/>
      <c r="G18" s="24">
        <v>19773</v>
      </c>
      <c r="H18" s="25"/>
    </row>
    <row r="19" spans="1:8" ht="15.75" customHeight="1">
      <c r="A19" s="1">
        <v>12</v>
      </c>
      <c r="B19" s="19" t="s">
        <v>17</v>
      </c>
      <c r="C19" s="20"/>
      <c r="D19" s="1" t="s">
        <v>21</v>
      </c>
      <c r="E19" s="24">
        <v>83048</v>
      </c>
      <c r="F19" s="25"/>
      <c r="G19" s="24">
        <v>37335</v>
      </c>
      <c r="H19" s="25"/>
    </row>
    <row r="20" spans="1:8" ht="15.75" customHeight="1">
      <c r="A20" s="1">
        <v>13</v>
      </c>
      <c r="B20" s="19" t="s">
        <v>18</v>
      </c>
      <c r="C20" s="20"/>
      <c r="D20" s="1" t="s">
        <v>21</v>
      </c>
      <c r="E20" s="24">
        <v>22756</v>
      </c>
      <c r="F20" s="25"/>
      <c r="G20" s="24">
        <v>9920</v>
      </c>
      <c r="H20" s="25"/>
    </row>
    <row r="21" spans="1:8" ht="15.75" customHeight="1">
      <c r="A21" s="1">
        <v>14</v>
      </c>
      <c r="B21" s="19" t="s">
        <v>19</v>
      </c>
      <c r="C21" s="20"/>
      <c r="D21" s="1" t="s">
        <v>21</v>
      </c>
      <c r="E21" s="24">
        <v>84953</v>
      </c>
      <c r="F21" s="25"/>
      <c r="G21" s="24">
        <v>45098</v>
      </c>
      <c r="H21" s="25"/>
    </row>
    <row r="22" spans="1:8" ht="15.75" customHeight="1">
      <c r="A22" s="1">
        <v>15</v>
      </c>
      <c r="B22" s="19" t="s">
        <v>20</v>
      </c>
      <c r="C22" s="20"/>
      <c r="D22" s="1" t="s">
        <v>21</v>
      </c>
      <c r="E22" s="24">
        <v>91624</v>
      </c>
      <c r="F22" s="25"/>
      <c r="G22" s="24">
        <v>39503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815709</v>
      </c>
      <c r="F23" s="41"/>
      <c r="G23" s="35">
        <f>SUM(G9:H22)</f>
        <v>373069</v>
      </c>
      <c r="H23" s="41"/>
    </row>
    <row r="24" spans="2:3" ht="12.75">
      <c r="B24" s="43"/>
      <c r="C24" s="43"/>
    </row>
    <row r="25" spans="5:7" ht="12.75" hidden="1" outlineLevel="1">
      <c r="E25" s="5">
        <f>'[1]12 для отч.'!$U$307+'[1]12 для отч.'!$U$308</f>
        <v>158459</v>
      </c>
      <c r="G25" s="11">
        <f>'[1]12 для отч.'!$U$333</f>
        <v>560</v>
      </c>
    </row>
    <row r="26" spans="5:7" ht="12.75" hidden="1" outlineLevel="1">
      <c r="E26" s="5">
        <f>E23-E25</f>
        <v>657250</v>
      </c>
      <c r="G26" s="5">
        <f>G25-G23</f>
        <v>-372509</v>
      </c>
    </row>
    <row r="27" ht="12.75" collapsed="1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K26" sqref="K26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32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43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64224</v>
      </c>
      <c r="F9" s="25"/>
      <c r="G9" s="24">
        <v>38058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v>43500</v>
      </c>
      <c r="F10" s="25"/>
      <c r="G10" s="24">
        <v>11399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v>167113</v>
      </c>
      <c r="F11" s="25"/>
      <c r="G11" s="24">
        <v>219074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63495</v>
      </c>
      <c r="F12" s="25"/>
      <c r="G12" s="24">
        <v>25872</v>
      </c>
      <c r="H12" s="25"/>
    </row>
    <row r="13" spans="1:8" ht="15.75" customHeight="1">
      <c r="A13" s="1">
        <v>6</v>
      </c>
      <c r="B13" s="19" t="s">
        <v>11</v>
      </c>
      <c r="C13" s="20"/>
      <c r="D13" s="1" t="s">
        <v>21</v>
      </c>
      <c r="E13" s="24">
        <v>41742</v>
      </c>
      <c r="F13" s="25"/>
      <c r="G13" s="24">
        <v>35779</v>
      </c>
      <c r="H13" s="25"/>
    </row>
    <row r="14" spans="1:8" ht="15.75" customHeight="1">
      <c r="A14" s="1">
        <v>7</v>
      </c>
      <c r="B14" s="19" t="s">
        <v>12</v>
      </c>
      <c r="C14" s="20"/>
      <c r="D14" s="1" t="s">
        <v>21</v>
      </c>
      <c r="E14" s="24">
        <v>84365</v>
      </c>
      <c r="F14" s="25"/>
      <c r="G14" s="24">
        <v>37639</v>
      </c>
      <c r="H14" s="25"/>
    </row>
    <row r="15" spans="1:8" ht="15.75" customHeight="1">
      <c r="A15" s="1">
        <v>8</v>
      </c>
      <c r="B15" s="19" t="s">
        <v>13</v>
      </c>
      <c r="C15" s="20"/>
      <c r="D15" s="1" t="s">
        <v>21</v>
      </c>
      <c r="E15" s="24">
        <v>35304</v>
      </c>
      <c r="F15" s="25"/>
      <c r="G15" s="24">
        <v>9081</v>
      </c>
      <c r="H15" s="25"/>
    </row>
    <row r="16" spans="1:8" ht="15.75" customHeight="1">
      <c r="A16" s="1">
        <v>9</v>
      </c>
      <c r="B16" s="19" t="s">
        <v>14</v>
      </c>
      <c r="C16" s="20"/>
      <c r="D16" s="1" t="s">
        <v>21</v>
      </c>
      <c r="E16" s="24">
        <v>29681</v>
      </c>
      <c r="F16" s="25"/>
      <c r="G16" s="24">
        <v>16627</v>
      </c>
      <c r="H16" s="25"/>
    </row>
    <row r="17" spans="1:8" ht="15.75" customHeight="1">
      <c r="A17" s="1">
        <v>10</v>
      </c>
      <c r="B17" s="19" t="s">
        <v>15</v>
      </c>
      <c r="C17" s="20"/>
      <c r="D17" s="1" t="s">
        <v>21</v>
      </c>
      <c r="E17" s="24">
        <v>52500</v>
      </c>
      <c r="F17" s="25"/>
      <c r="G17" s="24">
        <v>38218</v>
      </c>
      <c r="H17" s="25"/>
    </row>
    <row r="18" spans="1:8" ht="15.75" customHeight="1">
      <c r="A18" s="1">
        <v>11</v>
      </c>
      <c r="B18" s="19" t="s">
        <v>16</v>
      </c>
      <c r="C18" s="20"/>
      <c r="D18" s="1" t="s">
        <v>21</v>
      </c>
      <c r="E18" s="24">
        <v>86751</v>
      </c>
      <c r="F18" s="25"/>
      <c r="G18" s="24">
        <v>32583</v>
      </c>
      <c r="H18" s="25"/>
    </row>
    <row r="19" spans="1:8" ht="15.75" customHeight="1">
      <c r="A19" s="1">
        <v>12</v>
      </c>
      <c r="B19" s="19" t="s">
        <v>17</v>
      </c>
      <c r="C19" s="20"/>
      <c r="D19" s="1" t="s">
        <v>21</v>
      </c>
      <c r="E19" s="24">
        <v>88372</v>
      </c>
      <c r="F19" s="25"/>
      <c r="G19" s="24">
        <v>59578</v>
      </c>
      <c r="H19" s="25"/>
    </row>
    <row r="20" spans="1:8" ht="15.75" customHeight="1">
      <c r="A20" s="1">
        <v>13</v>
      </c>
      <c r="B20" s="19" t="s">
        <v>18</v>
      </c>
      <c r="C20" s="20"/>
      <c r="D20" s="1" t="s">
        <v>21</v>
      </c>
      <c r="E20" s="24">
        <v>23869</v>
      </c>
      <c r="F20" s="25"/>
      <c r="G20" s="24">
        <v>11696</v>
      </c>
      <c r="H20" s="25"/>
    </row>
    <row r="21" spans="1:8" ht="15.75" customHeight="1">
      <c r="A21" s="1">
        <v>14</v>
      </c>
      <c r="B21" s="19" t="s">
        <v>19</v>
      </c>
      <c r="C21" s="20"/>
      <c r="D21" s="1" t="s">
        <v>21</v>
      </c>
      <c r="E21" s="24">
        <v>92740</v>
      </c>
      <c r="F21" s="25"/>
      <c r="G21" s="24">
        <v>51064</v>
      </c>
      <c r="H21" s="25"/>
    </row>
    <row r="22" spans="1:8" ht="15.75" customHeight="1">
      <c r="A22" s="1">
        <v>15</v>
      </c>
      <c r="B22" s="19" t="s">
        <v>20</v>
      </c>
      <c r="C22" s="20"/>
      <c r="D22" s="1" t="s">
        <v>21</v>
      </c>
      <c r="E22" s="24">
        <v>95161</v>
      </c>
      <c r="F22" s="25"/>
      <c r="G22" s="24">
        <v>77479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968817</v>
      </c>
      <c r="F23" s="41"/>
      <c r="G23" s="35">
        <f>SUM(G9:H22)</f>
        <v>664147</v>
      </c>
      <c r="H23" s="41"/>
    </row>
    <row r="24" spans="2:3" ht="12.75">
      <c r="B24" s="43"/>
      <c r="C24" s="43"/>
    </row>
    <row r="25" spans="5:7" ht="12.75" hidden="1" outlineLevel="1">
      <c r="E25" s="5">
        <f>'[1]12 для отч.'!$U$362+'[1]12 для отч.'!$U$363</f>
        <v>968817</v>
      </c>
      <c r="G25" s="5">
        <f>'[1]12 для отч.'!$U$390</f>
        <v>664147</v>
      </c>
    </row>
    <row r="26" spans="5:7" ht="12.75" hidden="1" outlineLevel="1">
      <c r="E26" s="5">
        <f>E25-E23</f>
        <v>0</v>
      </c>
      <c r="G26" s="5">
        <f>G23-G25</f>
        <v>0</v>
      </c>
    </row>
    <row r="27" ht="12.75" collapsed="1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E25" sqref="E25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5" max="5" width="9.875" style="0" customWidth="1"/>
    <col min="6" max="6" width="9.375" style="0" customWidth="1"/>
    <col min="8" max="8" width="10.37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48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44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75429</v>
      </c>
      <c r="F9" s="25"/>
      <c r="G9" s="24">
        <v>41871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v>47324</v>
      </c>
      <c r="F10" s="25"/>
      <c r="G10" s="24">
        <v>21266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v>183575</v>
      </c>
      <c r="F11" s="25"/>
      <c r="G11" s="24">
        <v>216253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75836</v>
      </c>
      <c r="F12" s="25"/>
      <c r="G12" s="24">
        <v>29982</v>
      </c>
      <c r="H12" s="25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24">
        <v>41384</v>
      </c>
      <c r="F13" s="25"/>
      <c r="G13" s="24">
        <v>43351</v>
      </c>
      <c r="H13" s="25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24">
        <v>87265</v>
      </c>
      <c r="F14" s="25"/>
      <c r="G14" s="24">
        <v>43761</v>
      </c>
      <c r="H14" s="25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24">
        <v>35340</v>
      </c>
      <c r="F15" s="25"/>
      <c r="G15" s="24">
        <v>11043</v>
      </c>
      <c r="H15" s="25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24">
        <v>30225</v>
      </c>
      <c r="F16" s="25"/>
      <c r="G16" s="24">
        <v>17523</v>
      </c>
      <c r="H16" s="25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24">
        <v>43049</v>
      </c>
      <c r="F17" s="25"/>
      <c r="G17" s="24">
        <v>34811</v>
      </c>
      <c r="H17" s="25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24">
        <v>45120</v>
      </c>
      <c r="F18" s="25"/>
      <c r="G18" s="24">
        <v>34436</v>
      </c>
      <c r="H18" s="25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24">
        <v>91773</v>
      </c>
      <c r="F19" s="25"/>
      <c r="G19" s="24">
        <v>65602</v>
      </c>
      <c r="H19" s="25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24">
        <v>27513</v>
      </c>
      <c r="F20" s="25"/>
      <c r="G20" s="24">
        <v>18004</v>
      </c>
      <c r="H20" s="25"/>
    </row>
    <row r="21" spans="1:8" ht="15.75" customHeight="1">
      <c r="A21" s="1">
        <v>13</v>
      </c>
      <c r="B21" s="19" t="s">
        <v>19</v>
      </c>
      <c r="C21" s="20"/>
      <c r="D21" s="1" t="s">
        <v>21</v>
      </c>
      <c r="E21" s="24">
        <v>107376</v>
      </c>
      <c r="F21" s="25"/>
      <c r="G21" s="24">
        <v>67326</v>
      </c>
      <c r="H21" s="25"/>
    </row>
    <row r="22" spans="1:8" ht="15.75" customHeight="1">
      <c r="A22" s="1">
        <v>14</v>
      </c>
      <c r="B22" s="19" t="s">
        <v>20</v>
      </c>
      <c r="C22" s="20"/>
      <c r="D22" s="1" t="s">
        <v>21</v>
      </c>
      <c r="E22" s="24">
        <v>99912</v>
      </c>
      <c r="F22" s="25"/>
      <c r="G22" s="24">
        <v>91397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991121</v>
      </c>
      <c r="F23" s="41"/>
      <c r="G23" s="35">
        <f>SUM(G9:H22)</f>
        <v>736626</v>
      </c>
      <c r="H23" s="41"/>
    </row>
    <row r="24" spans="2:3" ht="12.75">
      <c r="B24" s="43"/>
      <c r="C24" s="43"/>
    </row>
    <row r="25" spans="5:7" ht="12.75">
      <c r="E25" s="5">
        <f>'[1]12 для отч.'!$U$401+'[1]12 для отч.'!$U$402</f>
        <v>991121</v>
      </c>
      <c r="G25" s="5">
        <f>'[1]12 для отч.'!$U$429</f>
        <v>736626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5">
      <selection activeCell="O25" sqref="O2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47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34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90003</v>
      </c>
      <c r="F9" s="25"/>
      <c r="G9" s="24">
        <v>50946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v>32550</v>
      </c>
      <c r="F10" s="25"/>
      <c r="G10" s="24">
        <v>12266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v>151854</v>
      </c>
      <c r="F11" s="25"/>
      <c r="G11" s="24">
        <v>103144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77651</v>
      </c>
      <c r="F12" s="25"/>
      <c r="G12" s="24">
        <v>37536</v>
      </c>
      <c r="H12" s="25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24">
        <v>36889</v>
      </c>
      <c r="F13" s="25"/>
      <c r="G13" s="24">
        <v>28497</v>
      </c>
      <c r="H13" s="25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24">
        <v>89944</v>
      </c>
      <c r="F14" s="25"/>
      <c r="G14" s="24">
        <v>46353</v>
      </c>
      <c r="H14" s="25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24">
        <v>29161</v>
      </c>
      <c r="F15" s="25"/>
      <c r="G15" s="24">
        <v>10405</v>
      </c>
      <c r="H15" s="25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24">
        <v>37645</v>
      </c>
      <c r="F16" s="25"/>
      <c r="G16" s="24">
        <v>22317</v>
      </c>
      <c r="H16" s="25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24">
        <v>54500</v>
      </c>
      <c r="F17" s="25"/>
      <c r="G17" s="24">
        <v>37932</v>
      </c>
      <c r="H17" s="25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24">
        <v>110120</v>
      </c>
      <c r="F18" s="25"/>
      <c r="G18" s="24">
        <v>32158</v>
      </c>
      <c r="H18" s="25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24">
        <v>92012</v>
      </c>
      <c r="F19" s="25"/>
      <c r="G19" s="24">
        <v>68500</v>
      </c>
      <c r="H19" s="25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24">
        <v>30049</v>
      </c>
      <c r="F20" s="25"/>
      <c r="G20" s="24">
        <v>21274</v>
      </c>
      <c r="H20" s="25"/>
    </row>
    <row r="21" spans="1:8" ht="15.75" customHeight="1">
      <c r="A21" s="1">
        <v>13</v>
      </c>
      <c r="B21" s="19" t="s">
        <v>19</v>
      </c>
      <c r="C21" s="20"/>
      <c r="D21" s="1" t="s">
        <v>21</v>
      </c>
      <c r="E21" s="24">
        <v>103441</v>
      </c>
      <c r="F21" s="25"/>
      <c r="G21" s="24">
        <v>57888</v>
      </c>
      <c r="H21" s="25"/>
    </row>
    <row r="22" spans="1:8" ht="15.75" customHeight="1">
      <c r="A22" s="1">
        <v>14</v>
      </c>
      <c r="B22" s="19" t="s">
        <v>20</v>
      </c>
      <c r="C22" s="20"/>
      <c r="D22" s="1" t="s">
        <v>21</v>
      </c>
      <c r="E22" s="24">
        <v>93908</v>
      </c>
      <c r="F22" s="25"/>
      <c r="G22" s="24">
        <v>84799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1029727</v>
      </c>
      <c r="F23" s="41"/>
      <c r="G23" s="35">
        <f>SUM(G9:H22)</f>
        <v>614015</v>
      </c>
      <c r="H23" s="41"/>
    </row>
    <row r="24" spans="2:3" ht="12.75">
      <c r="B24" s="43"/>
      <c r="C24" s="43"/>
    </row>
    <row r="25" spans="2:3" ht="12.75">
      <c r="B25" s="17"/>
      <c r="C25" s="17"/>
    </row>
    <row r="26" spans="2:3" ht="12.75">
      <c r="B26" s="17"/>
      <c r="C26" s="17"/>
    </row>
    <row r="28" spans="5:7" ht="12.75" hidden="1" outlineLevel="1">
      <c r="E28" s="5">
        <f>'[2]12 для отч.'!$U$440+'[2]12 для отч.'!$U$441</f>
        <v>1029727</v>
      </c>
      <c r="G28" s="11">
        <f>'[2]12 для отч.'!$U$468</f>
        <v>614015</v>
      </c>
    </row>
    <row r="29" s="7" customFormat="1" ht="12.75" collapsed="1"/>
    <row r="30" s="7" customFormat="1" ht="12.75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A25" sqref="A25:IV25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7" max="7" width="9.625" style="0" bestFit="1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24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21" t="s">
        <v>1</v>
      </c>
      <c r="C7" s="21"/>
      <c r="D7" s="22" t="s">
        <v>4</v>
      </c>
      <c r="E7" s="21" t="s">
        <v>45</v>
      </c>
      <c r="F7" s="21"/>
      <c r="G7" s="21"/>
      <c r="H7" s="21"/>
    </row>
    <row r="8" spans="1:8" ht="28.5" customHeight="1">
      <c r="A8" s="28"/>
      <c r="B8" s="21"/>
      <c r="C8" s="21"/>
      <c r="D8" s="23"/>
      <c r="E8" s="21" t="s">
        <v>3</v>
      </c>
      <c r="F8" s="21"/>
      <c r="G8" s="21" t="s">
        <v>2</v>
      </c>
      <c r="H8" s="21"/>
    </row>
    <row r="9" spans="1:9" ht="15.75" customHeight="1">
      <c r="A9" s="1">
        <v>1</v>
      </c>
      <c r="B9" s="19" t="s">
        <v>7</v>
      </c>
      <c r="C9" s="20"/>
      <c r="D9" s="1" t="s">
        <v>21</v>
      </c>
      <c r="E9" s="18">
        <v>106295</v>
      </c>
      <c r="F9" s="18"/>
      <c r="G9" s="37">
        <v>53509</v>
      </c>
      <c r="H9" s="37"/>
      <c r="I9" s="11"/>
    </row>
    <row r="10" spans="1:9" ht="15.75" customHeight="1">
      <c r="A10" s="1">
        <v>2</v>
      </c>
      <c r="B10" s="19" t="s">
        <v>8</v>
      </c>
      <c r="C10" s="20"/>
      <c r="D10" s="1" t="s">
        <v>21</v>
      </c>
      <c r="E10" s="18">
        <v>79876</v>
      </c>
      <c r="F10" s="18"/>
      <c r="G10" s="37">
        <v>25514</v>
      </c>
      <c r="H10" s="37"/>
      <c r="I10" s="11"/>
    </row>
    <row r="11" spans="1:10" ht="15.75" customHeight="1">
      <c r="A11" s="1">
        <v>3</v>
      </c>
      <c r="B11" s="19" t="s">
        <v>9</v>
      </c>
      <c r="C11" s="20"/>
      <c r="D11" s="1" t="s">
        <v>21</v>
      </c>
      <c r="E11" s="18">
        <v>244776</v>
      </c>
      <c r="F11" s="18"/>
      <c r="G11" s="37">
        <v>302150</v>
      </c>
      <c r="H11" s="37"/>
      <c r="I11" s="11"/>
      <c r="J11" s="11"/>
    </row>
    <row r="12" spans="1:9" ht="15.75" customHeight="1">
      <c r="A12" s="1">
        <v>4</v>
      </c>
      <c r="B12" s="19" t="s">
        <v>10</v>
      </c>
      <c r="C12" s="20"/>
      <c r="D12" s="1" t="s">
        <v>21</v>
      </c>
      <c r="E12" s="18">
        <v>97422</v>
      </c>
      <c r="F12" s="18"/>
      <c r="G12" s="37">
        <v>31897.71</v>
      </c>
      <c r="H12" s="37"/>
      <c r="I12" s="11"/>
    </row>
    <row r="13" spans="1:9" ht="15.75" customHeight="1">
      <c r="A13" s="1">
        <v>5</v>
      </c>
      <c r="B13" s="19" t="s">
        <v>11</v>
      </c>
      <c r="C13" s="20"/>
      <c r="D13" s="1" t="s">
        <v>21</v>
      </c>
      <c r="E13" s="18">
        <v>49667</v>
      </c>
      <c r="F13" s="18"/>
      <c r="G13" s="37">
        <v>70229</v>
      </c>
      <c r="H13" s="37"/>
      <c r="I13" s="11"/>
    </row>
    <row r="14" spans="1:10" ht="15.75" customHeight="1">
      <c r="A14" s="1">
        <v>6</v>
      </c>
      <c r="B14" s="19" t="s">
        <v>12</v>
      </c>
      <c r="C14" s="20"/>
      <c r="D14" s="1" t="s">
        <v>21</v>
      </c>
      <c r="E14" s="18">
        <v>134148</v>
      </c>
      <c r="F14" s="18"/>
      <c r="G14" s="37">
        <v>49578</v>
      </c>
      <c r="H14" s="37"/>
      <c r="I14" s="11"/>
      <c r="J14" s="11"/>
    </row>
    <row r="15" spans="1:9" ht="15.75" customHeight="1">
      <c r="A15" s="1">
        <v>7</v>
      </c>
      <c r="B15" s="19" t="s">
        <v>13</v>
      </c>
      <c r="C15" s="20"/>
      <c r="D15" s="1" t="s">
        <v>21</v>
      </c>
      <c r="E15" s="18">
        <v>49712</v>
      </c>
      <c r="F15" s="18"/>
      <c r="G15" s="37">
        <v>17594</v>
      </c>
      <c r="H15" s="37"/>
      <c r="I15" s="11"/>
    </row>
    <row r="16" spans="1:9" ht="15.75" customHeight="1">
      <c r="A16" s="1">
        <v>8</v>
      </c>
      <c r="B16" s="19" t="s">
        <v>14</v>
      </c>
      <c r="C16" s="20"/>
      <c r="D16" s="1" t="s">
        <v>21</v>
      </c>
      <c r="E16" s="18">
        <v>42845</v>
      </c>
      <c r="F16" s="18"/>
      <c r="G16" s="18">
        <v>31791</v>
      </c>
      <c r="H16" s="18"/>
      <c r="I16" s="11"/>
    </row>
    <row r="17" spans="1:9" ht="15.75" customHeight="1">
      <c r="A17" s="1">
        <v>9</v>
      </c>
      <c r="B17" s="19" t="s">
        <v>15</v>
      </c>
      <c r="C17" s="20"/>
      <c r="D17" s="1" t="s">
        <v>21</v>
      </c>
      <c r="E17" s="18">
        <v>70500</v>
      </c>
      <c r="F17" s="18"/>
      <c r="G17" s="18">
        <v>46421</v>
      </c>
      <c r="H17" s="18"/>
      <c r="I17" s="11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8">
        <v>61853</v>
      </c>
      <c r="F18" s="18"/>
      <c r="G18" s="18">
        <v>46424</v>
      </c>
      <c r="H18" s="18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8">
        <v>114638</v>
      </c>
      <c r="F19" s="18"/>
      <c r="G19" s="18">
        <v>76005</v>
      </c>
      <c r="H19" s="18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8">
        <v>34755</v>
      </c>
      <c r="F20" s="18"/>
      <c r="G20" s="18">
        <v>16404</v>
      </c>
      <c r="H20" s="18"/>
    </row>
    <row r="21" spans="1:8" ht="15.75" customHeight="1">
      <c r="A21" s="1">
        <v>13</v>
      </c>
      <c r="B21" s="32" t="s">
        <v>19</v>
      </c>
      <c r="C21" s="32"/>
      <c r="D21" s="1" t="s">
        <v>21</v>
      </c>
      <c r="E21" s="18">
        <v>141764</v>
      </c>
      <c r="F21" s="18"/>
      <c r="G21" s="18">
        <v>75005</v>
      </c>
      <c r="H21" s="18"/>
    </row>
    <row r="22" spans="1:8" ht="15.75" customHeight="1">
      <c r="A22" s="1">
        <v>14</v>
      </c>
      <c r="B22" s="32" t="s">
        <v>20</v>
      </c>
      <c r="C22" s="32"/>
      <c r="D22" s="1" t="s">
        <v>21</v>
      </c>
      <c r="E22" s="18">
        <v>133446</v>
      </c>
      <c r="F22" s="18"/>
      <c r="G22" s="18">
        <v>118376</v>
      </c>
      <c r="H22" s="18"/>
    </row>
    <row r="23" spans="1:8" ht="13.5" customHeight="1">
      <c r="A23" s="34" t="s">
        <v>22</v>
      </c>
      <c r="B23" s="34"/>
      <c r="C23" s="34"/>
      <c r="D23" s="4" t="s">
        <v>21</v>
      </c>
      <c r="E23" s="35">
        <f>SUM(E9:F22)</f>
        <v>1361697</v>
      </c>
      <c r="F23" s="36"/>
      <c r="G23" s="35">
        <f>SUM(G9:H22)</f>
        <v>960897.71</v>
      </c>
      <c r="H23" s="36"/>
    </row>
    <row r="24" spans="2:3" ht="12.75">
      <c r="B24" s="33"/>
      <c r="C24" s="33"/>
    </row>
    <row r="25" spans="5:9" ht="12.75" hidden="1" outlineLevel="1">
      <c r="E25" s="11">
        <f>'[1]12 для отч.'!$U$11+'[1]12 для отч.'!$U$12</f>
        <v>1361697</v>
      </c>
      <c r="G25" s="11">
        <f>'[1]Индига'!$B$36+'[1]Колгуев'!$B$36+'[1]Ома'!$B$36+'[1]Пеша'!$B$36+'[1]Х-Вер'!$B$36+'[1]ВИСКА свод'!$B$36+'[1]Н-НОС Свод'!$B$36+'[1]Оксино'!$B$36+'[1]Несь'!$B$36+'[1]Мак,Устье'!$B$36+'[1]Шойна'!$B$36+'[1]Каратайка'!$B$36+'[1]У-Кара'!$B$36+'[1]Харута'!$B$36</f>
        <v>79872</v>
      </c>
      <c r="I25" s="11">
        <f>G25-G23</f>
        <v>-881025.71</v>
      </c>
    </row>
    <row r="26" ht="12.75" collapsed="1"/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5">
      <selection activeCell="J20" sqref="J20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36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21" t="s">
        <v>1</v>
      </c>
      <c r="C7" s="21"/>
      <c r="D7" s="22" t="s">
        <v>4</v>
      </c>
      <c r="E7" s="21" t="s">
        <v>46</v>
      </c>
      <c r="F7" s="21"/>
      <c r="G7" s="21"/>
      <c r="H7" s="21"/>
    </row>
    <row r="8" spans="1:8" ht="28.5" customHeight="1">
      <c r="A8" s="28"/>
      <c r="B8" s="21"/>
      <c r="C8" s="21"/>
      <c r="D8" s="23"/>
      <c r="E8" s="21" t="s">
        <v>3</v>
      </c>
      <c r="F8" s="21"/>
      <c r="G8" s="21" t="s">
        <v>2</v>
      </c>
      <c r="H8" s="21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8">
        <v>85866</v>
      </c>
      <c r="F9" s="18"/>
      <c r="G9" s="18">
        <v>55564</v>
      </c>
      <c r="H9" s="18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8">
        <v>63813</v>
      </c>
      <c r="F10" s="18"/>
      <c r="G10" s="18">
        <v>19797</v>
      </c>
      <c r="H10" s="18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8">
        <v>208764</v>
      </c>
      <c r="F11" s="18"/>
      <c r="G11" s="18">
        <v>255234</v>
      </c>
      <c r="H11" s="18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8">
        <v>92481</v>
      </c>
      <c r="F12" s="18"/>
      <c r="G12" s="18">
        <v>26195</v>
      </c>
      <c r="H12" s="18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8">
        <v>41686</v>
      </c>
      <c r="F13" s="18"/>
      <c r="G13" s="18">
        <v>50035</v>
      </c>
      <c r="H13" s="18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8">
        <v>92215</v>
      </c>
      <c r="F14" s="18"/>
      <c r="G14" s="18">
        <v>42628</v>
      </c>
      <c r="H14" s="18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8">
        <v>40296</v>
      </c>
      <c r="F15" s="18"/>
      <c r="G15" s="18">
        <v>15269</v>
      </c>
      <c r="H15" s="18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8">
        <v>34441</v>
      </c>
      <c r="F16" s="18"/>
      <c r="G16" s="18">
        <v>30658</v>
      </c>
      <c r="H16" s="18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8">
        <v>80000</v>
      </c>
      <c r="F17" s="18"/>
      <c r="G17" s="18">
        <v>32279</v>
      </c>
      <c r="H17" s="18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8">
        <v>45231</v>
      </c>
      <c r="F18" s="18"/>
      <c r="G18" s="18">
        <v>38694</v>
      </c>
      <c r="H18" s="18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8">
        <v>90361</v>
      </c>
      <c r="F19" s="18"/>
      <c r="G19" s="18">
        <v>69557</v>
      </c>
      <c r="H19" s="18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8">
        <v>28211</v>
      </c>
      <c r="F20" s="18"/>
      <c r="G20" s="18">
        <v>12415</v>
      </c>
      <c r="H20" s="18"/>
    </row>
    <row r="21" spans="1:8" ht="15.75" customHeight="1">
      <c r="A21" s="1">
        <v>13</v>
      </c>
      <c r="B21" s="32" t="s">
        <v>19</v>
      </c>
      <c r="C21" s="32"/>
      <c r="D21" s="1" t="s">
        <v>21</v>
      </c>
      <c r="E21" s="18">
        <v>103191</v>
      </c>
      <c r="F21" s="18"/>
      <c r="G21" s="18">
        <v>69518</v>
      </c>
      <c r="H21" s="18"/>
    </row>
    <row r="22" spans="1:8" ht="15.75" customHeight="1">
      <c r="A22" s="1">
        <v>14</v>
      </c>
      <c r="B22" s="32" t="s">
        <v>20</v>
      </c>
      <c r="C22" s="32"/>
      <c r="D22" s="1" t="s">
        <v>21</v>
      </c>
      <c r="E22" s="18">
        <v>116428</v>
      </c>
      <c r="F22" s="18"/>
      <c r="G22" s="18">
        <v>117805</v>
      </c>
      <c r="H22" s="18"/>
    </row>
    <row r="23" spans="1:8" ht="13.5" customHeight="1">
      <c r="A23" s="34" t="s">
        <v>22</v>
      </c>
      <c r="B23" s="34"/>
      <c r="C23" s="34"/>
      <c r="D23" s="4" t="s">
        <v>21</v>
      </c>
      <c r="E23" s="35">
        <f>SUM(E9:F22)</f>
        <v>1122984</v>
      </c>
      <c r="F23" s="36"/>
      <c r="G23" s="35">
        <f>SUM(G9:H22)</f>
        <v>835648</v>
      </c>
      <c r="H23" s="36"/>
    </row>
    <row r="24" spans="2:3" ht="12.75">
      <c r="B24" s="33"/>
      <c r="C24" s="33"/>
    </row>
    <row r="25" spans="5:7" ht="12.75">
      <c r="E25" s="11">
        <f>'[1]12 для отч.'!$U$46+'[1]12 для отч.'!$U$47</f>
        <v>174922.80000000005</v>
      </c>
      <c r="G25" s="11">
        <f>'[1]12 для отч.'!$U$71</f>
        <v>55800</v>
      </c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E25" sqref="E25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5" max="6" width="9.1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25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21" t="s">
        <v>1</v>
      </c>
      <c r="C7" s="21"/>
      <c r="D7" s="22" t="s">
        <v>4</v>
      </c>
      <c r="E7" s="38" t="s">
        <v>37</v>
      </c>
      <c r="F7" s="40"/>
      <c r="G7" s="40"/>
      <c r="H7" s="39"/>
    </row>
    <row r="8" spans="1:8" ht="28.5" customHeight="1">
      <c r="A8" s="28"/>
      <c r="B8" s="21"/>
      <c r="C8" s="21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67499</v>
      </c>
      <c r="F9" s="25"/>
      <c r="G9" s="18">
        <v>36708</v>
      </c>
      <c r="H9" s="18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v>50958</v>
      </c>
      <c r="F10" s="25"/>
      <c r="G10" s="18">
        <v>17626</v>
      </c>
      <c r="H10" s="18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v>150494</v>
      </c>
      <c r="F11" s="25"/>
      <c r="G11" s="18">
        <v>181050</v>
      </c>
      <c r="H11" s="18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72104</v>
      </c>
      <c r="F12" s="25"/>
      <c r="G12" s="18">
        <v>33407</v>
      </c>
      <c r="H12" s="18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24">
        <v>40518</v>
      </c>
      <c r="F13" s="25"/>
      <c r="G13" s="18">
        <v>49134</v>
      </c>
      <c r="H13" s="18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24">
        <v>97135</v>
      </c>
      <c r="F14" s="25"/>
      <c r="G14" s="18">
        <v>38773</v>
      </c>
      <c r="H14" s="18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24">
        <v>31613</v>
      </c>
      <c r="F15" s="25"/>
      <c r="G15" s="18">
        <v>10214</v>
      </c>
      <c r="H15" s="18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24">
        <v>33205</v>
      </c>
      <c r="F16" s="25"/>
      <c r="G16" s="18">
        <v>26884</v>
      </c>
      <c r="H16" s="18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24">
        <v>67000</v>
      </c>
      <c r="F17" s="25"/>
      <c r="G17" s="18">
        <v>35562</v>
      </c>
      <c r="H17" s="18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24">
        <v>47120</v>
      </c>
      <c r="F18" s="25"/>
      <c r="G18" s="18">
        <v>28561</v>
      </c>
      <c r="H18" s="18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24">
        <v>91611</v>
      </c>
      <c r="F19" s="25"/>
      <c r="G19" s="18">
        <v>55153</v>
      </c>
      <c r="H19" s="18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24">
        <v>25928</v>
      </c>
      <c r="F20" s="25"/>
      <c r="G20" s="18">
        <v>10206</v>
      </c>
      <c r="H20" s="18"/>
    </row>
    <row r="21" spans="1:8" ht="15.75" customHeight="1">
      <c r="A21" s="1">
        <v>13</v>
      </c>
      <c r="B21" s="32" t="s">
        <v>19</v>
      </c>
      <c r="C21" s="32"/>
      <c r="D21" s="1" t="s">
        <v>21</v>
      </c>
      <c r="E21" s="24">
        <v>116165</v>
      </c>
      <c r="F21" s="25"/>
      <c r="G21" s="18">
        <v>57066</v>
      </c>
      <c r="H21" s="18"/>
    </row>
    <row r="22" spans="1:8" ht="15.75" customHeight="1">
      <c r="A22" s="1">
        <v>14</v>
      </c>
      <c r="B22" s="32" t="s">
        <v>20</v>
      </c>
      <c r="C22" s="32"/>
      <c r="D22" s="1" t="s">
        <v>21</v>
      </c>
      <c r="E22" s="24">
        <v>86125</v>
      </c>
      <c r="F22" s="25"/>
      <c r="G22" s="18">
        <v>65114</v>
      </c>
      <c r="H22" s="18"/>
    </row>
    <row r="23" spans="1:8" ht="13.5" customHeight="1">
      <c r="A23" s="34" t="s">
        <v>22</v>
      </c>
      <c r="B23" s="34"/>
      <c r="C23" s="34"/>
      <c r="D23" s="4" t="s">
        <v>21</v>
      </c>
      <c r="E23" s="35">
        <f>SUM(E9:F22)</f>
        <v>977475</v>
      </c>
      <c r="F23" s="42"/>
      <c r="G23" s="35">
        <f>SUM(G9:H22)</f>
        <v>645458</v>
      </c>
      <c r="H23" s="41"/>
    </row>
    <row r="24" spans="2:3" ht="12.75">
      <c r="B24" s="33"/>
      <c r="C24" s="33"/>
    </row>
    <row r="25" spans="5:7" ht="12.75">
      <c r="E25" s="11">
        <f>'[1]12 для отч.'!$U$82+'[1]12 для отч.'!$U$83</f>
        <v>2072698.4</v>
      </c>
      <c r="G25" s="11">
        <f>'[1]12 для отч.'!$U$107</f>
        <v>0</v>
      </c>
    </row>
  </sheetData>
  <sheetProtection/>
  <mergeCells count="55">
    <mergeCell ref="E16:F16"/>
    <mergeCell ref="E15:F15"/>
    <mergeCell ref="E14:F14"/>
    <mergeCell ref="E13:F13"/>
    <mergeCell ref="E12:F12"/>
    <mergeCell ref="E11:F11"/>
    <mergeCell ref="G11:H11"/>
    <mergeCell ref="G10:H10"/>
    <mergeCell ref="G9:H9"/>
    <mergeCell ref="E23:F23"/>
    <mergeCell ref="E22:F22"/>
    <mergeCell ref="E21:F21"/>
    <mergeCell ref="E20:F20"/>
    <mergeCell ref="E19:F19"/>
    <mergeCell ref="E18:F18"/>
    <mergeCell ref="E17:F17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B24:C24"/>
    <mergeCell ref="B22:C22"/>
    <mergeCell ref="A23:C23"/>
    <mergeCell ref="B20:C20"/>
    <mergeCell ref="B21:C21"/>
    <mergeCell ref="B18:C18"/>
    <mergeCell ref="B19:C19"/>
    <mergeCell ref="E8:F8"/>
    <mergeCell ref="B16:C16"/>
    <mergeCell ref="B17:C17"/>
    <mergeCell ref="B14:C14"/>
    <mergeCell ref="B15:C15"/>
    <mergeCell ref="B13:C13"/>
    <mergeCell ref="B11:C11"/>
    <mergeCell ref="B12:C12"/>
    <mergeCell ref="E10:F10"/>
    <mergeCell ref="E9:F9"/>
    <mergeCell ref="G8:H8"/>
    <mergeCell ref="B9:C9"/>
    <mergeCell ref="B10:C10"/>
    <mergeCell ref="D1:H1"/>
    <mergeCell ref="E2:H2"/>
    <mergeCell ref="A4:H5"/>
    <mergeCell ref="A7:A8"/>
    <mergeCell ref="B7:C8"/>
    <mergeCell ref="D7:D8"/>
    <mergeCell ref="E7: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F35" sqref="F35"/>
    </sheetView>
  </sheetViews>
  <sheetFormatPr defaultColWidth="9.125" defaultRowHeight="12.75"/>
  <cols>
    <col min="1" max="1" width="6.75390625" style="0" customWidth="1"/>
    <col min="3" max="3" width="12.125" style="0" customWidth="1"/>
    <col min="4" max="4" width="10.625" style="0" customWidth="1"/>
    <col min="5" max="5" width="11.625" style="0" customWidth="1"/>
    <col min="6" max="6" width="9.75390625" style="0" customWidth="1"/>
    <col min="7" max="7" width="10.1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26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35</v>
      </c>
      <c r="F7" s="39"/>
      <c r="G7" s="21"/>
      <c r="H7" s="21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f>'[1]Индига'!$F$11</f>
        <v>58812</v>
      </c>
      <c r="F9" s="25"/>
      <c r="G9" s="24">
        <f>'[1]12 для отч.'!$B$142</f>
        <v>0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f>'[1]Колгуев'!$F$11</f>
        <v>54250</v>
      </c>
      <c r="F10" s="25"/>
      <c r="G10" s="24">
        <f>'[1]12 для отч.'!$D$142</f>
        <v>0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f>'[1]ВИСКА свод'!$F$11</f>
        <v>166582</v>
      </c>
      <c r="F11" s="25"/>
      <c r="G11" s="24">
        <f>'[1]12 для отч.'!$P$142+'[1]12 для отч.'!$Q$142</f>
        <v>0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f>'[1]Каратайка'!$F$11</f>
        <v>72341</v>
      </c>
      <c r="F12" s="25"/>
      <c r="G12" s="24">
        <f>'[1]12 для отч.'!$C$142</f>
        <v>0</v>
      </c>
      <c r="H12" s="25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24">
        <f>'[1]Оксино'!$F$11</f>
        <v>44289</v>
      </c>
      <c r="F13" s="25"/>
      <c r="G13" s="24">
        <f>'[1]12 для отч.'!$K$142</f>
        <v>0</v>
      </c>
      <c r="H13" s="25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24">
        <f>'[1]Н-НОС Свод'!$F$11</f>
        <v>85564</v>
      </c>
      <c r="F14" s="25"/>
      <c r="G14" s="24">
        <f>'[1]12 для отч.'!$F$142+'[1]12 для отч.'!$G$142</f>
        <v>0</v>
      </c>
      <c r="H14" s="25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24">
        <f>'[1]Мак,Устье'!$F$11+'[1]Мак,Устье'!$F$12</f>
        <v>28167</v>
      </c>
      <c r="F15" s="25"/>
      <c r="G15" s="24">
        <f>'[1]12 для отч.'!$H$142</f>
        <v>0</v>
      </c>
      <c r="H15" s="25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24">
        <f>'[1]У-Кара'!$F$11</f>
        <v>26226</v>
      </c>
      <c r="F16" s="25"/>
      <c r="G16" s="24">
        <f>'[1]12 для отч.'!$L$142</f>
        <v>0</v>
      </c>
      <c r="H16" s="25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24">
        <f>'[1]Харута'!$F$11</f>
        <v>57630</v>
      </c>
      <c r="F17" s="25"/>
      <c r="G17" s="24">
        <f>'[1]12 для отч.'!$M$142</f>
        <v>0</v>
      </c>
      <c r="H17" s="25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24">
        <f>'[1]Х-Вер'!$F$11</f>
        <v>36402</v>
      </c>
      <c r="F18" s="25"/>
      <c r="G18" s="24">
        <f>'[1]12 для отч.'!$N$142</f>
        <v>0</v>
      </c>
      <c r="H18" s="25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24">
        <f>'[1]Несь'!$F$11</f>
        <v>76639</v>
      </c>
      <c r="F19" s="25"/>
      <c r="G19" s="24">
        <f>'[1]12 для отч.'!$I$142</f>
        <v>0</v>
      </c>
      <c r="H19" s="25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24">
        <f>'[1]Шойна'!$F$11</f>
        <v>23446</v>
      </c>
      <c r="F20" s="25"/>
      <c r="G20" s="24">
        <f>'[1]12 для отч.'!$O$142</f>
        <v>0</v>
      </c>
      <c r="H20" s="25"/>
    </row>
    <row r="21" spans="1:8" ht="15.75" customHeight="1">
      <c r="A21" s="1">
        <v>13</v>
      </c>
      <c r="B21" s="19" t="s">
        <v>19</v>
      </c>
      <c r="C21" s="20"/>
      <c r="D21" s="1" t="s">
        <v>21</v>
      </c>
      <c r="E21" s="24">
        <f>'[1]Ома'!$F$11</f>
        <v>96301</v>
      </c>
      <c r="F21" s="25"/>
      <c r="G21" s="24">
        <f>'[1]12 для отч.'!$R$142</f>
        <v>0</v>
      </c>
      <c r="H21" s="25"/>
    </row>
    <row r="22" spans="1:8" ht="15.75" customHeight="1">
      <c r="A22" s="1">
        <v>14</v>
      </c>
      <c r="B22" s="19" t="s">
        <v>20</v>
      </c>
      <c r="C22" s="20"/>
      <c r="D22" s="1" t="s">
        <v>21</v>
      </c>
      <c r="E22" s="24">
        <f>'[1]Пеша'!$F$11</f>
        <v>82750</v>
      </c>
      <c r="F22" s="25"/>
      <c r="G22" s="24">
        <f>'[1]12 для отч.'!$S$142</f>
        <v>0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909399</v>
      </c>
      <c r="F23" s="41"/>
      <c r="G23" s="35">
        <f>SUM(G9:H22)</f>
        <v>0</v>
      </c>
      <c r="H23" s="41"/>
    </row>
    <row r="24" spans="2:7" ht="12.75">
      <c r="B24" s="43"/>
      <c r="C24" s="43"/>
      <c r="E24" s="11">
        <f>'[1]12 для отч.'!$U$117+'[1]12 для отч.'!$U$118</f>
        <v>421717</v>
      </c>
      <c r="G24" s="11">
        <f>'[1]12 для отч.'!$U$142</f>
        <v>0</v>
      </c>
    </row>
  </sheetData>
  <sheetProtection/>
  <mergeCells count="55">
    <mergeCell ref="G11:H11"/>
    <mergeCell ref="G10:H10"/>
    <mergeCell ref="G9:H9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4:C24"/>
    <mergeCell ref="B22:C22"/>
    <mergeCell ref="E22:F22"/>
    <mergeCell ref="A23:C23"/>
    <mergeCell ref="E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6">
      <selection activeCell="G24" sqref="G24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27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38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53674</v>
      </c>
      <c r="F9" s="25"/>
      <c r="G9" s="24">
        <v>26747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v>54264</v>
      </c>
      <c r="F10" s="25"/>
      <c r="G10" s="24">
        <v>17665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v>147437</v>
      </c>
      <c r="F11" s="25"/>
      <c r="G11" s="24">
        <v>145300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59895</v>
      </c>
      <c r="F12" s="25"/>
      <c r="G12" s="24">
        <v>15046</v>
      </c>
      <c r="H12" s="25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24">
        <v>28939</v>
      </c>
      <c r="F13" s="25"/>
      <c r="G13" s="24">
        <v>33897</v>
      </c>
      <c r="H13" s="25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24">
        <v>64517</v>
      </c>
      <c r="F14" s="25"/>
      <c r="G14" s="24">
        <v>28246</v>
      </c>
      <c r="H14" s="25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24">
        <v>27949</v>
      </c>
      <c r="F15" s="25"/>
      <c r="G15" s="24">
        <v>4905</v>
      </c>
      <c r="H15" s="25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24">
        <v>24639</v>
      </c>
      <c r="F16" s="25"/>
      <c r="G16" s="24">
        <v>17947</v>
      </c>
      <c r="H16" s="25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24">
        <v>46000</v>
      </c>
      <c r="F17" s="25"/>
      <c r="G17" s="24">
        <v>20593</v>
      </c>
      <c r="H17" s="25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24">
        <v>37201</v>
      </c>
      <c r="F18" s="25"/>
      <c r="G18" s="24">
        <v>21092</v>
      </c>
      <c r="H18" s="25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24">
        <v>80464</v>
      </c>
      <c r="F19" s="25"/>
      <c r="G19" s="24">
        <v>36341</v>
      </c>
      <c r="H19" s="25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24">
        <v>23314</v>
      </c>
      <c r="F20" s="25"/>
      <c r="G20" s="24">
        <v>7053</v>
      </c>
      <c r="H20" s="25"/>
    </row>
    <row r="21" spans="1:8" ht="15.75" customHeight="1">
      <c r="A21" s="1">
        <v>13</v>
      </c>
      <c r="B21" s="19" t="s">
        <v>19</v>
      </c>
      <c r="C21" s="20"/>
      <c r="D21" s="1" t="s">
        <v>21</v>
      </c>
      <c r="E21" s="24">
        <v>87633</v>
      </c>
      <c r="F21" s="25"/>
      <c r="G21" s="24">
        <v>34544</v>
      </c>
      <c r="H21" s="25"/>
    </row>
    <row r="22" spans="1:8" ht="15.75" customHeight="1">
      <c r="A22" s="1">
        <v>14</v>
      </c>
      <c r="B22" s="19" t="s">
        <v>20</v>
      </c>
      <c r="C22" s="20"/>
      <c r="D22" s="1" t="s">
        <v>21</v>
      </c>
      <c r="E22" s="24">
        <v>86955</v>
      </c>
      <c r="F22" s="25"/>
      <c r="G22" s="24">
        <v>47265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822881</v>
      </c>
      <c r="F23" s="41"/>
      <c r="G23" s="35">
        <f>SUM(G9:H22)</f>
        <v>456641</v>
      </c>
      <c r="H23" s="41"/>
    </row>
    <row r="24" spans="2:7" ht="12.75" outlineLevel="1">
      <c r="B24" s="43"/>
      <c r="C24" s="43"/>
      <c r="E24" s="12">
        <f>'[1]12 для отч.'!$U$152+'[1]12 для отч.'!$U$153</f>
        <v>100801</v>
      </c>
      <c r="F24" s="13"/>
      <c r="G24" s="12">
        <f>'[1]12 для отч.'!$U$177</f>
        <v>680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E24" sqref="E24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28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39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24">
        <v>50592</v>
      </c>
      <c r="F9" s="25"/>
      <c r="G9" s="24">
        <v>21704</v>
      </c>
      <c r="H9" s="25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24">
        <f>48989-11527</f>
        <v>37462</v>
      </c>
      <c r="F10" s="25"/>
      <c r="G10" s="24">
        <v>7887</v>
      </c>
      <c r="H10" s="25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24">
        <f>92295+44052</f>
        <v>136347</v>
      </c>
      <c r="F11" s="25"/>
      <c r="G11" s="24">
        <v>141228</v>
      </c>
      <c r="H11" s="25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24">
        <v>54739</v>
      </c>
      <c r="F12" s="25"/>
      <c r="G12" s="24">
        <v>13472</v>
      </c>
      <c r="H12" s="25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24">
        <v>25319</v>
      </c>
      <c r="F13" s="25"/>
      <c r="G13" s="24">
        <v>22877</v>
      </c>
      <c r="H13" s="25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24">
        <f>38424+8794</f>
        <v>47218</v>
      </c>
      <c r="F14" s="25"/>
      <c r="G14" s="24">
        <v>21113</v>
      </c>
      <c r="H14" s="25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24">
        <f>25653+31</f>
        <v>25684</v>
      </c>
      <c r="F15" s="25"/>
      <c r="G15" s="24">
        <v>4497</v>
      </c>
      <c r="H15" s="25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24">
        <v>22050</v>
      </c>
      <c r="F16" s="25"/>
      <c r="G16" s="24">
        <v>13652</v>
      </c>
      <c r="H16" s="25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24">
        <v>38500</v>
      </c>
      <c r="F17" s="25"/>
      <c r="G17" s="24">
        <v>15080</v>
      </c>
      <c r="H17" s="25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24">
        <v>20153</v>
      </c>
      <c r="F18" s="25"/>
      <c r="G18" s="24">
        <v>15982</v>
      </c>
      <c r="H18" s="25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24">
        <v>74580</v>
      </c>
      <c r="F19" s="25"/>
      <c r="G19" s="24">
        <v>29793</v>
      </c>
      <c r="H19" s="25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24">
        <v>20097</v>
      </c>
      <c r="F20" s="25"/>
      <c r="G20" s="24">
        <v>6328</v>
      </c>
      <c r="H20" s="25"/>
    </row>
    <row r="21" spans="1:8" ht="15.75" customHeight="1">
      <c r="A21" s="1">
        <v>13</v>
      </c>
      <c r="B21" s="19" t="s">
        <v>19</v>
      </c>
      <c r="C21" s="20"/>
      <c r="D21" s="1" t="s">
        <v>21</v>
      </c>
      <c r="E21" s="24">
        <v>80855</v>
      </c>
      <c r="F21" s="25"/>
      <c r="G21" s="24">
        <v>25398</v>
      </c>
      <c r="H21" s="25"/>
    </row>
    <row r="22" spans="1:8" ht="15.75" customHeight="1">
      <c r="A22" s="1">
        <v>14</v>
      </c>
      <c r="B22" s="19" t="s">
        <v>20</v>
      </c>
      <c r="C22" s="20"/>
      <c r="D22" s="1" t="s">
        <v>21</v>
      </c>
      <c r="E22" s="24">
        <v>82352</v>
      </c>
      <c r="F22" s="25"/>
      <c r="G22" s="24">
        <v>48775</v>
      </c>
      <c r="H22" s="2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715948</v>
      </c>
      <c r="F23" s="41"/>
      <c r="G23" s="35">
        <f>SUM(G9:H22)</f>
        <v>387786</v>
      </c>
      <c r="H23" s="41"/>
    </row>
    <row r="24" spans="2:8" ht="12.75" outlineLevel="1">
      <c r="B24" s="43"/>
      <c r="C24" s="43"/>
      <c r="E24" s="14">
        <f>'[1]12 для отч.'!$U$188+'[1]12 для отч.'!$U$189</f>
        <v>125051</v>
      </c>
      <c r="F24" s="15"/>
      <c r="G24" s="14">
        <f>'[1]12 для отч.'!$U$204+'[1]12 для отч.'!$U$205+'[1]12 для отч.'!$U$206+'[1]12 для отч.'!$U$207+'[1]12 для отч.'!$U$208+'[1]12 для отч.'!$U$209+'[1]12 для отч.'!$U$210+'[1]12 для отч.'!$U$211+'[1]12 для отч.'!$U$212</f>
        <v>2039326.0628959353</v>
      </c>
      <c r="H24" s="15"/>
    </row>
    <row r="25" spans="5:7" ht="12.75">
      <c r="E25" s="16"/>
      <c r="G25" s="16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3">
      <selection activeCell="A4" sqref="A4:H5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10.003906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29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40</v>
      </c>
      <c r="F7" s="40"/>
      <c r="G7" s="40"/>
      <c r="H7" s="39"/>
    </row>
    <row r="8" spans="1:8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</row>
    <row r="9" spans="1:10" ht="15.75" customHeight="1">
      <c r="A9" s="1">
        <v>1</v>
      </c>
      <c r="B9" s="19" t="s">
        <v>7</v>
      </c>
      <c r="C9" s="20"/>
      <c r="D9" s="1" t="s">
        <v>21</v>
      </c>
      <c r="E9" s="24">
        <v>43751</v>
      </c>
      <c r="F9" s="25"/>
      <c r="G9" s="24">
        <v>19444</v>
      </c>
      <c r="H9" s="25"/>
      <c r="I9" s="11"/>
      <c r="J9" s="5"/>
    </row>
    <row r="10" spans="1:10" ht="15.75" customHeight="1">
      <c r="A10" s="1">
        <v>2</v>
      </c>
      <c r="B10" s="19" t="s">
        <v>8</v>
      </c>
      <c r="C10" s="20"/>
      <c r="D10" s="1" t="s">
        <v>21</v>
      </c>
      <c r="E10" s="24">
        <v>27173</v>
      </c>
      <c r="F10" s="25"/>
      <c r="G10" s="24">
        <v>3079</v>
      </c>
      <c r="H10" s="25"/>
      <c r="I10" s="11"/>
      <c r="J10" s="5"/>
    </row>
    <row r="11" spans="1:10" ht="15.75" customHeight="1">
      <c r="A11" s="1">
        <v>3</v>
      </c>
      <c r="B11" s="19" t="s">
        <v>9</v>
      </c>
      <c r="C11" s="20"/>
      <c r="D11" s="1" t="s">
        <v>21</v>
      </c>
      <c r="E11" s="24">
        <v>143867</v>
      </c>
      <c r="F11" s="25"/>
      <c r="G11" s="24">
        <v>118432</v>
      </c>
      <c r="H11" s="25"/>
      <c r="J11" s="5"/>
    </row>
    <row r="12" spans="1:10" ht="15.75" customHeight="1">
      <c r="A12" s="1">
        <v>4</v>
      </c>
      <c r="B12" s="19" t="s">
        <v>10</v>
      </c>
      <c r="C12" s="20"/>
      <c r="D12" s="1" t="s">
        <v>21</v>
      </c>
      <c r="E12" s="24">
        <v>45571</v>
      </c>
      <c r="F12" s="25"/>
      <c r="G12" s="24">
        <v>8903</v>
      </c>
      <c r="H12" s="25"/>
      <c r="J12" s="5"/>
    </row>
    <row r="13" spans="1:10" ht="15.75" customHeight="1">
      <c r="A13" s="1">
        <v>6</v>
      </c>
      <c r="B13" s="19" t="s">
        <v>11</v>
      </c>
      <c r="C13" s="20"/>
      <c r="D13" s="1" t="s">
        <v>21</v>
      </c>
      <c r="E13" s="24">
        <v>27814</v>
      </c>
      <c r="F13" s="25"/>
      <c r="G13" s="24">
        <v>23015</v>
      </c>
      <c r="H13" s="25"/>
      <c r="J13" s="5"/>
    </row>
    <row r="14" spans="1:10" ht="15.75" customHeight="1">
      <c r="A14" s="1">
        <v>7</v>
      </c>
      <c r="B14" s="19" t="s">
        <v>12</v>
      </c>
      <c r="C14" s="20"/>
      <c r="D14" s="1" t="s">
        <v>21</v>
      </c>
      <c r="E14" s="24">
        <v>62223</v>
      </c>
      <c r="F14" s="25"/>
      <c r="G14" s="24">
        <v>14033</v>
      </c>
      <c r="H14" s="25"/>
      <c r="J14" s="5"/>
    </row>
    <row r="15" spans="1:10" ht="15.75" customHeight="1">
      <c r="A15" s="1">
        <v>8</v>
      </c>
      <c r="B15" s="19" t="s">
        <v>13</v>
      </c>
      <c r="C15" s="20"/>
      <c r="D15" s="1" t="s">
        <v>21</v>
      </c>
      <c r="E15" s="24">
        <v>26519</v>
      </c>
      <c r="F15" s="25"/>
      <c r="G15" s="24">
        <v>3269</v>
      </c>
      <c r="H15" s="25"/>
      <c r="J15" s="5"/>
    </row>
    <row r="16" spans="1:10" ht="15.75" customHeight="1">
      <c r="A16" s="1">
        <v>9</v>
      </c>
      <c r="B16" s="19" t="s">
        <v>14</v>
      </c>
      <c r="C16" s="20"/>
      <c r="D16" s="1" t="s">
        <v>21</v>
      </c>
      <c r="E16" s="24">
        <v>20818</v>
      </c>
      <c r="F16" s="25"/>
      <c r="G16" s="24">
        <v>11868</v>
      </c>
      <c r="H16" s="25"/>
      <c r="J16" s="5"/>
    </row>
    <row r="17" spans="1:10" ht="15.75" customHeight="1">
      <c r="A17" s="1">
        <v>10</v>
      </c>
      <c r="B17" s="19" t="s">
        <v>15</v>
      </c>
      <c r="C17" s="20"/>
      <c r="D17" s="1" t="s">
        <v>21</v>
      </c>
      <c r="E17" s="24">
        <v>57000</v>
      </c>
      <c r="F17" s="25"/>
      <c r="G17" s="24">
        <v>13543</v>
      </c>
      <c r="H17" s="25"/>
      <c r="J17" s="5"/>
    </row>
    <row r="18" spans="1:10" ht="15.75" customHeight="1">
      <c r="A18" s="1">
        <v>11</v>
      </c>
      <c r="B18" s="19" t="s">
        <v>16</v>
      </c>
      <c r="C18" s="20"/>
      <c r="D18" s="1" t="s">
        <v>21</v>
      </c>
      <c r="E18" s="24">
        <v>32650</v>
      </c>
      <c r="F18" s="25"/>
      <c r="G18" s="24">
        <v>17216</v>
      </c>
      <c r="H18" s="25"/>
      <c r="J18" s="5"/>
    </row>
    <row r="19" spans="1:10" ht="15.75" customHeight="1">
      <c r="A19" s="1">
        <v>12</v>
      </c>
      <c r="B19" s="19" t="s">
        <v>17</v>
      </c>
      <c r="C19" s="20"/>
      <c r="D19" s="1" t="s">
        <v>21</v>
      </c>
      <c r="E19" s="24">
        <v>72514</v>
      </c>
      <c r="F19" s="25"/>
      <c r="G19" s="24">
        <v>25846</v>
      </c>
      <c r="H19" s="25"/>
      <c r="J19" s="5"/>
    </row>
    <row r="20" spans="1:10" ht="15.75" customHeight="1">
      <c r="A20" s="1">
        <v>13</v>
      </c>
      <c r="B20" s="19" t="s">
        <v>18</v>
      </c>
      <c r="C20" s="20"/>
      <c r="D20" s="1" t="s">
        <v>21</v>
      </c>
      <c r="E20" s="24">
        <v>19579</v>
      </c>
      <c r="F20" s="25"/>
      <c r="G20" s="24">
        <v>5002</v>
      </c>
      <c r="H20" s="25"/>
      <c r="J20" s="5"/>
    </row>
    <row r="21" spans="1:10" ht="15.75" customHeight="1">
      <c r="A21" s="1">
        <v>14</v>
      </c>
      <c r="B21" s="19" t="s">
        <v>19</v>
      </c>
      <c r="C21" s="20"/>
      <c r="D21" s="1" t="s">
        <v>21</v>
      </c>
      <c r="E21" s="24">
        <v>69566</v>
      </c>
      <c r="F21" s="25"/>
      <c r="G21" s="24">
        <v>18443</v>
      </c>
      <c r="H21" s="25"/>
      <c r="J21" s="5"/>
    </row>
    <row r="22" spans="1:10" ht="15.75" customHeight="1">
      <c r="A22" s="1">
        <v>15</v>
      </c>
      <c r="B22" s="19" t="s">
        <v>20</v>
      </c>
      <c r="C22" s="20"/>
      <c r="D22" s="1" t="s">
        <v>21</v>
      </c>
      <c r="E22" s="24">
        <v>68768</v>
      </c>
      <c r="F22" s="25"/>
      <c r="G22" s="24">
        <v>35815</v>
      </c>
      <c r="H22" s="25"/>
      <c r="J22" s="5"/>
    </row>
    <row r="23" spans="1:8" ht="13.5" customHeight="1">
      <c r="A23" s="44" t="s">
        <v>22</v>
      </c>
      <c r="B23" s="45"/>
      <c r="C23" s="36"/>
      <c r="D23" s="4" t="s">
        <v>21</v>
      </c>
      <c r="E23" s="35">
        <f>SUM(E9:F22)</f>
        <v>717813</v>
      </c>
      <c r="F23" s="41"/>
      <c r="G23" s="35">
        <f>SUM(G9:H22)</f>
        <v>317908</v>
      </c>
      <c r="H23" s="41"/>
    </row>
    <row r="24" spans="2:3" ht="12.75">
      <c r="B24" s="43"/>
      <c r="C24" s="43"/>
    </row>
    <row r="25" spans="5:7" ht="12.75">
      <c r="E25" s="11">
        <f>'[1]12 для отч.'!$U$224+'[1]12 для отч.'!$U$225</f>
        <v>8524</v>
      </c>
      <c r="G25" s="11">
        <f>'[1]12 для отч.'!$V$249</f>
        <v>707</v>
      </c>
    </row>
    <row r="26" spans="5:7" ht="12.75">
      <c r="E26" s="11"/>
      <c r="G26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E9" sqref="E9:F9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9" t="s">
        <v>5</v>
      </c>
      <c r="E1" s="29"/>
      <c r="F1" s="29"/>
      <c r="G1" s="29"/>
      <c r="H1" s="29"/>
    </row>
    <row r="2" spans="5:8" ht="12.75">
      <c r="E2" s="29" t="s">
        <v>6</v>
      </c>
      <c r="F2" s="29"/>
      <c r="G2" s="29"/>
      <c r="H2" s="29"/>
    </row>
    <row r="4" spans="1:16" ht="12.75" customHeight="1">
      <c r="A4" s="26" t="s">
        <v>30</v>
      </c>
      <c r="B4" s="26"/>
      <c r="C4" s="26"/>
      <c r="D4" s="26"/>
      <c r="E4" s="26"/>
      <c r="F4" s="26"/>
      <c r="G4" s="26"/>
      <c r="H4" s="26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6"/>
      <c r="B5" s="26"/>
      <c r="C5" s="26"/>
      <c r="D5" s="26"/>
      <c r="E5" s="26"/>
      <c r="F5" s="26"/>
      <c r="G5" s="26"/>
      <c r="H5" s="26"/>
      <c r="I5" s="3"/>
      <c r="J5" s="2"/>
      <c r="K5" s="2"/>
      <c r="L5" s="2"/>
      <c r="M5" s="2"/>
      <c r="N5" s="2"/>
      <c r="O5" s="2"/>
    </row>
    <row r="7" spans="1:8" ht="27.75" customHeight="1">
      <c r="A7" s="27" t="s">
        <v>0</v>
      </c>
      <c r="B7" s="46" t="s">
        <v>1</v>
      </c>
      <c r="C7" s="47"/>
      <c r="D7" s="22" t="s">
        <v>4</v>
      </c>
      <c r="E7" s="38" t="s">
        <v>41</v>
      </c>
      <c r="F7" s="40"/>
      <c r="G7" s="40"/>
      <c r="H7" s="39"/>
    </row>
    <row r="8" spans="1:10" ht="28.5" customHeight="1">
      <c r="A8" s="28"/>
      <c r="B8" s="48"/>
      <c r="C8" s="49"/>
      <c r="D8" s="23"/>
      <c r="E8" s="38" t="s">
        <v>3</v>
      </c>
      <c r="F8" s="39"/>
      <c r="G8" s="38" t="s">
        <v>2</v>
      </c>
      <c r="H8" s="39"/>
      <c r="I8" s="6"/>
      <c r="J8" s="7"/>
    </row>
    <row r="9" spans="1:10" ht="15.75" customHeight="1">
      <c r="A9" s="1">
        <v>1</v>
      </c>
      <c r="B9" s="19" t="s">
        <v>7</v>
      </c>
      <c r="C9" s="20"/>
      <c r="D9" s="1" t="s">
        <v>21</v>
      </c>
      <c r="E9" s="24">
        <v>49195</v>
      </c>
      <c r="F9" s="25"/>
      <c r="G9" s="24">
        <v>18157</v>
      </c>
      <c r="H9" s="25"/>
      <c r="I9" s="6"/>
      <c r="J9" s="7"/>
    </row>
    <row r="10" spans="1:10" ht="15.75" customHeight="1">
      <c r="A10" s="1">
        <v>2</v>
      </c>
      <c r="B10" s="19" t="s">
        <v>8</v>
      </c>
      <c r="C10" s="20"/>
      <c r="D10" s="1" t="s">
        <v>21</v>
      </c>
      <c r="E10" s="24">
        <v>28989</v>
      </c>
      <c r="F10" s="25"/>
      <c r="G10" s="24">
        <v>7156</v>
      </c>
      <c r="H10" s="25"/>
      <c r="I10" s="8"/>
      <c r="J10" s="9"/>
    </row>
    <row r="11" spans="1:10" ht="15.75" customHeight="1">
      <c r="A11" s="1">
        <v>3</v>
      </c>
      <c r="B11" s="19" t="s">
        <v>9</v>
      </c>
      <c r="C11" s="20"/>
      <c r="D11" s="1" t="s">
        <v>21</v>
      </c>
      <c r="E11" s="24">
        <v>146239</v>
      </c>
      <c r="F11" s="25"/>
      <c r="G11" s="24">
        <v>121722</v>
      </c>
      <c r="H11" s="25"/>
      <c r="I11" s="8"/>
      <c r="J11" s="9"/>
    </row>
    <row r="12" spans="1:10" ht="15.75" customHeight="1">
      <c r="A12" s="1">
        <v>4</v>
      </c>
      <c r="B12" s="19" t="s">
        <v>10</v>
      </c>
      <c r="C12" s="20"/>
      <c r="D12" s="1" t="s">
        <v>21</v>
      </c>
      <c r="E12" s="24">
        <v>47600</v>
      </c>
      <c r="F12" s="25"/>
      <c r="G12" s="24">
        <v>12238</v>
      </c>
      <c r="H12" s="25"/>
      <c r="I12" s="8"/>
      <c r="J12" s="9"/>
    </row>
    <row r="13" spans="1:10" ht="15.75" customHeight="1">
      <c r="A13" s="1">
        <v>6</v>
      </c>
      <c r="B13" s="19" t="s">
        <v>11</v>
      </c>
      <c r="C13" s="20"/>
      <c r="D13" s="1" t="s">
        <v>21</v>
      </c>
      <c r="E13" s="24">
        <v>32559</v>
      </c>
      <c r="F13" s="25"/>
      <c r="G13" s="24">
        <v>22256</v>
      </c>
      <c r="H13" s="25"/>
      <c r="I13" s="8"/>
      <c r="J13" s="9"/>
    </row>
    <row r="14" spans="1:10" ht="15.75" customHeight="1">
      <c r="A14" s="1">
        <v>7</v>
      </c>
      <c r="B14" s="19" t="s">
        <v>12</v>
      </c>
      <c r="C14" s="20"/>
      <c r="D14" s="1" t="s">
        <v>21</v>
      </c>
      <c r="E14" s="24">
        <v>65476</v>
      </c>
      <c r="F14" s="25"/>
      <c r="G14" s="24">
        <v>17138</v>
      </c>
      <c r="H14" s="25"/>
      <c r="I14" s="6"/>
      <c r="J14" s="7"/>
    </row>
    <row r="15" spans="1:9" ht="15.75" customHeight="1">
      <c r="A15" s="1">
        <v>8</v>
      </c>
      <c r="B15" s="19" t="s">
        <v>13</v>
      </c>
      <c r="C15" s="20"/>
      <c r="D15" s="1" t="s">
        <v>21</v>
      </c>
      <c r="E15" s="24">
        <v>30823</v>
      </c>
      <c r="F15" s="25"/>
      <c r="G15" s="24">
        <v>4116</v>
      </c>
      <c r="H15" s="25"/>
      <c r="I15" s="10"/>
    </row>
    <row r="16" spans="1:9" ht="15.75" customHeight="1">
      <c r="A16" s="1">
        <v>9</v>
      </c>
      <c r="B16" s="19" t="s">
        <v>14</v>
      </c>
      <c r="C16" s="20"/>
      <c r="D16" s="1" t="s">
        <v>21</v>
      </c>
      <c r="E16" s="24">
        <v>25340</v>
      </c>
      <c r="F16" s="25"/>
      <c r="G16" s="24">
        <v>12183</v>
      </c>
      <c r="H16" s="25"/>
      <c r="I16" s="10"/>
    </row>
    <row r="17" spans="1:9" ht="15.75" customHeight="1">
      <c r="A17" s="1">
        <v>10</v>
      </c>
      <c r="B17" s="19" t="s">
        <v>15</v>
      </c>
      <c r="C17" s="20"/>
      <c r="D17" s="1" t="s">
        <v>21</v>
      </c>
      <c r="E17" s="24">
        <v>50500</v>
      </c>
      <c r="F17" s="25"/>
      <c r="G17" s="24">
        <v>13726</v>
      </c>
      <c r="H17" s="25"/>
      <c r="I17" s="10"/>
    </row>
    <row r="18" spans="1:9" ht="15.75" customHeight="1">
      <c r="A18" s="1">
        <v>11</v>
      </c>
      <c r="B18" s="19" t="s">
        <v>16</v>
      </c>
      <c r="C18" s="20"/>
      <c r="D18" s="1" t="s">
        <v>21</v>
      </c>
      <c r="E18" s="24">
        <v>31020</v>
      </c>
      <c r="F18" s="25"/>
      <c r="G18" s="24">
        <v>18816</v>
      </c>
      <c r="H18" s="25"/>
      <c r="I18" s="10"/>
    </row>
    <row r="19" spans="1:9" ht="15.75" customHeight="1">
      <c r="A19" s="1">
        <v>12</v>
      </c>
      <c r="B19" s="19" t="s">
        <v>17</v>
      </c>
      <c r="C19" s="20"/>
      <c r="D19" s="1" t="s">
        <v>21</v>
      </c>
      <c r="E19" s="24">
        <v>85222</v>
      </c>
      <c r="F19" s="25"/>
      <c r="G19" s="24">
        <v>31044</v>
      </c>
      <c r="H19" s="25"/>
      <c r="I19" s="10"/>
    </row>
    <row r="20" spans="1:9" ht="15.75" customHeight="1">
      <c r="A20" s="1">
        <v>13</v>
      </c>
      <c r="B20" s="19" t="s">
        <v>18</v>
      </c>
      <c r="C20" s="20"/>
      <c r="D20" s="1" t="s">
        <v>21</v>
      </c>
      <c r="E20" s="24">
        <v>21658</v>
      </c>
      <c r="F20" s="25"/>
      <c r="G20" s="24">
        <v>5267</v>
      </c>
      <c r="H20" s="25"/>
      <c r="I20" s="10"/>
    </row>
    <row r="21" spans="1:9" ht="15.75" customHeight="1">
      <c r="A21" s="1">
        <v>14</v>
      </c>
      <c r="B21" s="19" t="s">
        <v>19</v>
      </c>
      <c r="C21" s="20"/>
      <c r="D21" s="1" t="s">
        <v>21</v>
      </c>
      <c r="E21" s="24">
        <v>76015</v>
      </c>
      <c r="F21" s="25"/>
      <c r="G21" s="24">
        <v>29289</v>
      </c>
      <c r="H21" s="25"/>
      <c r="I21" s="10"/>
    </row>
    <row r="22" spans="1:9" ht="15.75" customHeight="1">
      <c r="A22" s="1">
        <v>15</v>
      </c>
      <c r="B22" s="19" t="s">
        <v>20</v>
      </c>
      <c r="C22" s="20"/>
      <c r="D22" s="1" t="s">
        <v>21</v>
      </c>
      <c r="E22" s="24">
        <v>75406</v>
      </c>
      <c r="F22" s="25"/>
      <c r="G22" s="24">
        <v>55990</v>
      </c>
      <c r="H22" s="25"/>
      <c r="I22" s="10"/>
    </row>
    <row r="23" spans="1:9" ht="13.5" customHeight="1">
      <c r="A23" s="44" t="s">
        <v>22</v>
      </c>
      <c r="B23" s="45"/>
      <c r="C23" s="36"/>
      <c r="D23" s="4" t="s">
        <v>21</v>
      </c>
      <c r="E23" s="35">
        <f>SUM(E9:F22)</f>
        <v>766042</v>
      </c>
      <c r="F23" s="41"/>
      <c r="G23" s="35">
        <f>SUM(G9:H22)</f>
        <v>369098</v>
      </c>
      <c r="H23" s="41"/>
      <c r="I23" s="10"/>
    </row>
    <row r="24" spans="2:7" ht="12.75">
      <c r="B24" s="43"/>
      <c r="C24" s="43"/>
      <c r="E24" s="11"/>
      <c r="G24" s="11"/>
    </row>
    <row r="25" spans="5:7" ht="12.75">
      <c r="E25" s="11">
        <f>'[1]12 для отч.'!$U$263+'[1]12 для отч.'!$U$264</f>
        <v>624</v>
      </c>
      <c r="G25" s="11">
        <f>'[1]12 для отч.'!$U$288</f>
        <v>1708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2016-02-03T12:00:39Z</cp:lastPrinted>
  <dcterms:created xsi:type="dcterms:W3CDTF">2010-03-12T06:02:23Z</dcterms:created>
  <dcterms:modified xsi:type="dcterms:W3CDTF">2016-02-11T05:19:09Z</dcterms:modified>
  <cp:category/>
  <cp:version/>
  <cp:contentType/>
  <cp:contentStatus/>
</cp:coreProperties>
</file>